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80" windowHeight="11865" tabRatio="1000" activeTab="0"/>
  </bookViews>
  <sheets>
    <sheet name="　琉球新報 H30.9　" sheetId="1" r:id="rId1"/>
    <sheet name="　沖縄タイムス H30.9　" sheetId="2" r:id="rId2"/>
    <sheet name="八重山日報" sheetId="3" state="hidden" r:id="rId3"/>
    <sheet name="宮古毎日" sheetId="4" state="hidden" r:id="rId4"/>
    <sheet name="宮古新報 H30.8　" sheetId="5" r:id="rId5"/>
    <sheet name="市郡集計表" sheetId="6" state="hidden" r:id="rId6"/>
    <sheet name="八重山毎日H30.3" sheetId="7" r:id="rId7"/>
    <sheet name="集計表" sheetId="8" state="hidden" r:id="rId8"/>
  </sheets>
  <definedNames>
    <definedName name="_xlnm.Print_Area" localSheetId="1">'　沖縄タイムス H30.9　'!$A$1:$P$282</definedName>
    <definedName name="_xlnm.Print_Area" localSheetId="0">'　琉球新報 H30.9　'!$A$1:$P$283</definedName>
    <definedName name="_xlnm.Print_Area" localSheetId="2">'八重山日報'!$A$1:$Q$36</definedName>
    <definedName name="_xlnm.Print_Titles" localSheetId="5">'市郡集計表'!$1:$6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B224" authorId="0">
      <text>
        <r>
          <rPr>
            <sz val="8"/>
            <color indexed="14"/>
            <rFont val="ＭＳ Ｐゴシック"/>
            <family val="3"/>
          </rPr>
          <t>Ｈ17年12月より　　　　　　　　本部東吸収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06" authorId="0">
      <text>
        <r>
          <rPr>
            <sz val="8"/>
            <color indexed="14"/>
            <rFont val="ＭＳ Ｐゴシック"/>
            <family val="3"/>
          </rPr>
          <t>Ｈ17年11月1日より
勝山（2）を吸収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07" authorId="0">
      <text>
        <r>
          <rPr>
            <sz val="8"/>
            <color indexed="14"/>
            <rFont val="ＭＳ Ｐゴシック"/>
            <family val="3"/>
          </rPr>
          <t xml:space="preserve">Ｈ17年11月1日より
勝山（1）を吸収
</t>
        </r>
      </text>
    </comment>
    <comment ref="N62" authorId="0">
      <text>
        <r>
          <rPr>
            <sz val="8"/>
            <color indexed="14"/>
            <rFont val="ＭＳ Ｐゴシック"/>
            <family val="3"/>
          </rPr>
          <t>Ｈ17年11月より
後原(1)吸収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8"/>
            <color indexed="14"/>
            <rFont val="ＭＳ Ｐゴシック"/>
            <family val="3"/>
          </rPr>
          <t>Ｈ18年4月より
旧大山（2）店名変更</t>
        </r>
      </text>
    </comment>
    <comment ref="J19" authorId="0">
      <text>
        <r>
          <rPr>
            <sz val="8"/>
            <rFont val="ＭＳ Ｐゴシック"/>
            <family val="3"/>
          </rPr>
          <t>Ｈ18年4月より
上田団地を吸収
H30.6.1～
渡橋名団地を吸収</t>
        </r>
      </text>
    </comment>
    <comment ref="B266" authorId="0">
      <text>
        <r>
          <rPr>
            <sz val="8"/>
            <color indexed="14"/>
            <rFont val="ＭＳ Ｐゴシック"/>
            <family val="3"/>
          </rPr>
          <t>Ｈ18年5月１日より
カジマンドウを吸収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Ｈ２０．１１より、天底（２）を吸収</t>
        </r>
      </text>
    </comment>
    <comment ref="F184" authorId="0">
      <text>
        <r>
          <rPr>
            <sz val="8"/>
            <color indexed="14"/>
            <rFont val="ＭＳ Ｐゴシック"/>
            <family val="3"/>
          </rPr>
          <t>Ｈ18年6月1日より
浜田を吸収</t>
        </r>
      </text>
    </comment>
    <comment ref="J7" authorId="0">
      <text>
        <r>
          <rPr>
            <sz val="8"/>
            <color indexed="14"/>
            <rFont val="ＭＳ Ｐゴシック"/>
            <family val="3"/>
          </rPr>
          <t>Ｈ17年12月より　　　　　　　　琉大北口吸収</t>
        </r>
      </text>
    </comment>
    <comment ref="F59" authorId="0">
      <text>
        <r>
          <rPr>
            <sz val="9"/>
            <color indexed="10"/>
            <rFont val="ＭＳ Ｐゴシック"/>
            <family val="3"/>
          </rPr>
          <t>Ｈ１９．２より　普天間３を吸収</t>
        </r>
        <r>
          <rPr>
            <sz val="9"/>
            <rFont val="ＭＳ Ｐゴシック"/>
            <family val="3"/>
          </rPr>
          <t xml:space="preserve">
Ｈ２７．９より
喜友名を吸収</t>
        </r>
      </text>
    </comment>
    <comment ref="J249" authorId="0">
      <text>
        <r>
          <rPr>
            <sz val="8"/>
            <color indexed="8"/>
            <rFont val="ＭＳ Ｐゴシック"/>
            <family val="3"/>
          </rPr>
          <t>Ｈ１９．４より　宮古北を吸収</t>
        </r>
        <r>
          <rPr>
            <sz val="9"/>
            <color indexed="8"/>
            <rFont val="ＭＳ Ｐゴシック"/>
            <family val="3"/>
          </rPr>
          <t xml:space="preserve">
Ｈ１９．６より　宮古南から店名変更</t>
        </r>
        <r>
          <rPr>
            <sz val="9"/>
            <color indexed="10"/>
            <rFont val="ＭＳ Ｐゴシック"/>
            <family val="3"/>
          </rPr>
          <t xml:space="preserve">
Ｈ２４．１１より、上地を吸収</t>
        </r>
      </text>
    </comment>
    <comment ref="N257" authorId="0">
      <text>
        <r>
          <rPr>
            <sz val="9"/>
            <color indexed="10"/>
            <rFont val="ＭＳ Ｐゴシック"/>
            <family val="3"/>
          </rPr>
          <t>Ｈ１９．９より、西表豊原と統合</t>
        </r>
      </text>
    </comment>
    <comment ref="F279" authorId="0">
      <text>
        <r>
          <rPr>
            <sz val="9"/>
            <color indexed="10"/>
            <rFont val="ＭＳ Ｐゴシック"/>
            <family val="3"/>
          </rPr>
          <t>Ｈ１９．１１より、慶留間を吸収して、店名変更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Ｈ１９．１１より、真玉橋を吸収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9"/>
            <color indexed="10"/>
            <rFont val="ＭＳ Ｐゴシック"/>
            <family val="3"/>
          </rPr>
          <t>Ｈ２０．３より　小那覇を吸収して嘉手苅から店名変更
Ｈ２３．５より、内間団地を吸収</t>
        </r>
      </text>
    </comment>
    <comment ref="F219" authorId="0">
      <text>
        <r>
          <rPr>
            <sz val="9"/>
            <color indexed="10"/>
            <rFont val="ＭＳ Ｐゴシック"/>
            <family val="3"/>
          </rPr>
          <t>Ｈ２０．５．１より　上運天を吸収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Ｈ２０．７より、西原団地を吸収
Ｈ26.9より
幸地・徳佐田を吸収
H２６．１１より
上西原から店名変更</t>
        </r>
      </text>
    </comment>
    <comment ref="J118" authorId="0">
      <text>
        <r>
          <rPr>
            <sz val="9"/>
            <color indexed="10"/>
            <rFont val="ＭＳ Ｐゴシック"/>
            <family val="3"/>
          </rPr>
          <t>Ｈ２０．７より、八重島を吸収</t>
        </r>
      </text>
    </comment>
    <comment ref="B139" authorId="0">
      <text>
        <r>
          <rPr>
            <sz val="9"/>
            <color indexed="10"/>
            <rFont val="ＭＳ Ｐゴシック"/>
            <family val="3"/>
          </rPr>
          <t xml:space="preserve">Ｈ２０．１１より、知念具志堅を吸収して、知念山里から店名変更
</t>
        </r>
      </text>
    </comment>
    <comment ref="F148" authorId="0">
      <text>
        <r>
          <rPr>
            <sz val="9"/>
            <color indexed="10"/>
            <rFont val="ＭＳ Ｐゴシック"/>
            <family val="3"/>
          </rPr>
          <t>Ｈ２１．５より、勝連浜を統合</t>
        </r>
      </text>
    </comment>
    <comment ref="F7" authorId="0">
      <text>
        <r>
          <rPr>
            <sz val="9"/>
            <color indexed="10"/>
            <rFont val="ＭＳ Ｐゴシック"/>
            <family val="3"/>
          </rPr>
          <t>Ｈ２２．１より、末吉団地を吸収</t>
        </r>
      </text>
    </comment>
    <comment ref="J18" authorId="0">
      <text>
        <r>
          <rPr>
            <sz val="9"/>
            <color indexed="10"/>
            <rFont val="ＭＳ Ｐゴシック"/>
            <family val="3"/>
          </rPr>
          <t>Ｈ２２．１より、平和台を吸収</t>
        </r>
      </text>
    </comment>
    <comment ref="J36" authorId="0">
      <text>
        <r>
          <rPr>
            <sz val="9"/>
            <color indexed="10"/>
            <rFont val="ＭＳ Ｐゴシック"/>
            <family val="3"/>
          </rPr>
          <t>Ｈ１９．１２より、座安を吸収</t>
        </r>
      </text>
    </comment>
    <comment ref="N232" authorId="0">
      <text>
        <r>
          <rPr>
            <sz val="9"/>
            <color indexed="10"/>
            <rFont val="ＭＳ Ｐゴシック"/>
            <family val="3"/>
          </rPr>
          <t>Ｈ２２．１より、明石を吸収
Ｈ２４．４より、八重山新川を吸収</t>
        </r>
      </text>
    </comment>
    <comment ref="B114" authorId="0">
      <text>
        <r>
          <rPr>
            <sz val="9"/>
            <color indexed="10"/>
            <rFont val="ＭＳ Ｐゴシック"/>
            <family val="3"/>
          </rPr>
          <t>Ｈ２２．７より、中山を吸収</t>
        </r>
      </text>
    </comment>
    <comment ref="B120" authorId="0">
      <text>
        <r>
          <rPr>
            <sz val="9"/>
            <color indexed="10"/>
            <rFont val="ＭＳ Ｐゴシック"/>
            <family val="3"/>
          </rPr>
          <t>Ｈ２２．７より、玉城中村渠を吸収</t>
        </r>
      </text>
    </comment>
    <comment ref="B165" authorId="0">
      <text>
        <r>
          <rPr>
            <sz val="9"/>
            <color indexed="10"/>
            <rFont val="ＭＳ Ｐゴシック"/>
            <family val="3"/>
          </rPr>
          <t>Ｈ２３．２より
志林川を吸収
Ｈ２７．４より
具志川江洲･高江洲を吸収</t>
        </r>
      </text>
    </comment>
    <comment ref="F117" authorId="0">
      <text>
        <r>
          <rPr>
            <sz val="9"/>
            <color indexed="10"/>
            <rFont val="ＭＳ Ｐゴシック"/>
            <family val="3"/>
          </rPr>
          <t>Ｈ23.3より、大里平良を吸収して、稲福から店名変更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Ｈ２３．５より、石嶺北を統合
</t>
        </r>
      </text>
    </comment>
    <comment ref="F12" authorId="0">
      <text>
        <r>
          <rPr>
            <sz val="9"/>
            <color indexed="10"/>
            <rFont val="ＭＳ Ｐゴシック"/>
            <family val="3"/>
          </rPr>
          <t>Ｈ２０．４より　石嶺ハイツを吸収して、石嶺団地から店名変更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Ｈ２３．５より、城南を統合
</t>
        </r>
      </text>
    </comment>
    <comment ref="J99" authorId="1">
      <text>
        <r>
          <rPr>
            <sz val="9"/>
            <rFont val="ＭＳ Ｐゴシック"/>
            <family val="3"/>
          </rPr>
          <t>Ｈ２３．５より、小波津団地を吸収</t>
        </r>
      </text>
    </comment>
    <comment ref="J104" authorId="1">
      <text>
        <r>
          <rPr>
            <sz val="9"/>
            <rFont val="ＭＳ Ｐゴシック"/>
            <family val="3"/>
          </rPr>
          <t xml:space="preserve">Ｈ２３．５より、幸地を吸収
</t>
        </r>
      </text>
    </comment>
    <comment ref="J125" authorId="1">
      <text>
        <r>
          <rPr>
            <sz val="9"/>
            <rFont val="ＭＳ Ｐゴシック"/>
            <family val="3"/>
          </rPr>
          <t>Ｈ２３．５より、沖縄照屋を吸収</t>
        </r>
      </text>
    </comment>
    <comment ref="J121" authorId="1">
      <text>
        <r>
          <rPr>
            <sz val="9"/>
            <rFont val="ＭＳ Ｐゴシック"/>
            <family val="3"/>
          </rPr>
          <t>Ｈ２３．５より、沖縄仲宗根を吸収</t>
        </r>
      </text>
    </comment>
    <comment ref="J120" authorId="0">
      <text>
        <r>
          <rPr>
            <sz val="8"/>
            <color indexed="14"/>
            <rFont val="ＭＳ Ｐゴシック"/>
            <family val="3"/>
          </rPr>
          <t>Ｈ17年11月より
旧沖縄山里店名変更</t>
        </r>
      </text>
    </comment>
    <comment ref="N111" authorId="1">
      <text>
        <r>
          <rPr>
            <sz val="9"/>
            <rFont val="ＭＳ Ｐゴシック"/>
            <family val="3"/>
          </rPr>
          <t>Ｈ２３．５より、北谷町営を吸収</t>
        </r>
      </text>
    </comment>
    <comment ref="F196" authorId="1">
      <text>
        <r>
          <rPr>
            <sz val="9"/>
            <rFont val="ＭＳ Ｐゴシック"/>
            <family val="3"/>
          </rPr>
          <t>Ｈ２３、５より、カタバルを吸収</t>
        </r>
      </text>
    </comment>
    <comment ref="F107" authorId="1">
      <text>
        <r>
          <rPr>
            <sz val="9"/>
            <rFont val="ＭＳ Ｐゴシック"/>
            <family val="3"/>
          </rPr>
          <t>Ｈ２３．７より、大里団地を吸収</t>
        </r>
      </text>
    </comment>
    <comment ref="F155" authorId="1">
      <text>
        <r>
          <rPr>
            <sz val="9"/>
            <rFont val="ＭＳ Ｐゴシック"/>
            <family val="3"/>
          </rPr>
          <t xml:space="preserve">Ｈ２３．７より、読谷古堅
を吸収
</t>
        </r>
      </text>
    </comment>
    <comment ref="B99" authorId="1">
      <text>
        <r>
          <rPr>
            <sz val="9"/>
            <rFont val="ＭＳ Ｐゴシック"/>
            <family val="3"/>
          </rPr>
          <t>Ｈ２３．７より与那原団地を吸収</t>
        </r>
      </text>
    </comment>
    <comment ref="J152" authorId="1">
      <text>
        <r>
          <rPr>
            <sz val="9"/>
            <rFont val="ＭＳ Ｐゴシック"/>
            <family val="3"/>
          </rPr>
          <t xml:space="preserve">Ｈ２３．８より、希望ヶ丘を吸収
</t>
        </r>
      </text>
    </comment>
    <comment ref="B269" authorId="1">
      <text>
        <r>
          <rPr>
            <sz val="9"/>
            <rFont val="ＭＳ Ｐゴシック"/>
            <family val="3"/>
          </rPr>
          <t xml:space="preserve">Ｈ２３．９より、新設
</t>
        </r>
      </text>
    </comment>
    <comment ref="N200" authorId="0">
      <text>
        <r>
          <rPr>
            <sz val="9"/>
            <color indexed="10"/>
            <rFont val="ＭＳ Ｐゴシック"/>
            <family val="3"/>
          </rPr>
          <t>Ｈ２０．１０より　津波分譲を吸収</t>
        </r>
      </text>
    </comment>
    <comment ref="F249" authorId="1">
      <text>
        <r>
          <rPr>
            <sz val="9"/>
            <rFont val="ＭＳ Ｐゴシック"/>
            <family val="3"/>
          </rPr>
          <t>Ｈ２３．１０より、畜産団地と伊部を統合して、国頭直送を新設</t>
        </r>
      </text>
    </comment>
    <comment ref="B122" authorId="1">
      <text>
        <r>
          <rPr>
            <sz val="9"/>
            <rFont val="ＭＳ Ｐゴシック"/>
            <family val="3"/>
          </rPr>
          <t>Ｈ２４，２より、下親ヶ原を吸収</t>
        </r>
      </text>
    </comment>
    <comment ref="N124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N125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F164" authorId="1">
      <text>
        <r>
          <rPr>
            <sz val="9"/>
            <rFont val="ＭＳ Ｐゴシック"/>
            <family val="3"/>
          </rPr>
          <t xml:space="preserve">Ｈ２４．４より、読谷儀間を吸収
</t>
        </r>
      </text>
    </comment>
    <comment ref="N6" authorId="1">
      <text>
        <r>
          <rPr>
            <sz val="9"/>
            <rFont val="ＭＳ Ｐゴシック"/>
            <family val="3"/>
          </rPr>
          <t>Ｈ24.6より、潮崎を吸収
2014.4より
照屋・糸満（1）を吸収して糸満（3）から糸満（1）・照屋に店名変更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Ｈ24.6より、西崎北を吸収:
2014.4より
糸満センター統合</t>
        </r>
        <r>
          <rPr>
            <sz val="9"/>
            <rFont val="ＭＳ Ｐゴシック"/>
            <family val="3"/>
          </rPr>
          <t xml:space="preserve">
</t>
        </r>
      </text>
    </comment>
    <comment ref="B230" authorId="1">
      <text>
        <r>
          <rPr>
            <sz val="9"/>
            <rFont val="ＭＳ Ｐゴシック"/>
            <family val="3"/>
          </rPr>
          <t>Ｈ24.6より、本部古島を吸収</t>
        </r>
      </text>
    </comment>
    <comment ref="F34" authorId="0">
      <text>
        <r>
          <rPr>
            <sz val="9"/>
            <color indexed="10"/>
            <rFont val="ＭＳ Ｐゴシック"/>
            <family val="3"/>
          </rPr>
          <t>Ｈ２０．３より　伊祖（１）を
吸収して、伊祖（２）から
店名変更</t>
        </r>
        <r>
          <rPr>
            <sz val="9"/>
            <rFont val="ＭＳ Ｐゴシック"/>
            <family val="3"/>
          </rPr>
          <t xml:space="preserve">
Ｈ24.6より、城間（１）を吸収
Ｈ26.3より　伊祖（３）を吸収
Ｈ２６．６より
牧港・下港川へ一部譲る</t>
        </r>
      </text>
    </comment>
    <comment ref="F29" authorId="0">
      <text>
        <r>
          <rPr>
            <sz val="9"/>
            <color indexed="10"/>
            <rFont val="ＭＳ Ｐゴシック"/>
            <family val="3"/>
          </rPr>
          <t>Ｈ１８．１２．１より
牧港北４００枚を吸収</t>
        </r>
        <r>
          <rPr>
            <sz val="9"/>
            <rFont val="ＭＳ Ｐゴシック"/>
            <family val="3"/>
          </rPr>
          <t xml:space="preserve">
Ｈ26.3.1より
下港川を吸収
Ｈ２６．６より
伊祖・城間の一部を吸収</t>
        </r>
      </text>
    </comment>
    <comment ref="F28" authorId="0">
      <text>
        <r>
          <rPr>
            <sz val="9"/>
            <rFont val="ＭＳ Ｐゴシック"/>
            <family val="3"/>
          </rPr>
          <t>Ｈ２２．１より、小湾を吸収</t>
        </r>
        <r>
          <rPr>
            <sz val="9"/>
            <color indexed="10"/>
            <rFont val="ＭＳ Ｐゴシック"/>
            <family val="3"/>
          </rPr>
          <t xml:space="preserve">
Ｈ２２．４より、内間から店名変更</t>
        </r>
      </text>
    </comment>
    <comment ref="B37" authorId="0">
      <text>
        <r>
          <rPr>
            <sz val="9"/>
            <color indexed="10"/>
            <rFont val="ＭＳ Ｐゴシック"/>
            <family val="3"/>
          </rPr>
          <t>Ｈ２１．２より、那覇三原を吸収</t>
        </r>
      </text>
    </comment>
    <comment ref="B34" authorId="0">
      <text>
        <r>
          <rPr>
            <sz val="9"/>
            <color indexed="10"/>
            <rFont val="ＭＳ Ｐゴシック"/>
            <family val="3"/>
          </rPr>
          <t>Ｈ１９．９より、真和志西から店名変更</t>
        </r>
        <r>
          <rPr>
            <sz val="9"/>
            <rFont val="ＭＳ Ｐゴシック"/>
            <family val="3"/>
          </rPr>
          <t xml:space="preserve">
2014.4より
壷屋を吸収して
壷屋・寄宮（3）に店名変更</t>
        </r>
      </text>
    </comment>
    <comment ref="B31" authorId="0">
      <text>
        <r>
          <rPr>
            <sz val="8"/>
            <color indexed="14"/>
            <rFont val="ＭＳ Ｐゴシック"/>
            <family val="3"/>
          </rPr>
          <t>Ｈ18年4月より
繁多川（2）店名変更</t>
        </r>
      </text>
    </comment>
    <comment ref="B29" authorId="1">
      <text>
        <r>
          <rPr>
            <sz val="9"/>
            <rFont val="ＭＳ Ｐゴシック"/>
            <family val="3"/>
          </rPr>
          <t>Ｈ２３．２より、古島(１）を吸収
Ｈ２４．４より、古島（２）から店名変更</t>
        </r>
      </text>
    </comment>
    <comment ref="B35" authorId="1">
      <text>
        <r>
          <rPr>
            <sz val="9"/>
            <rFont val="ＭＳ Ｐゴシック"/>
            <family val="3"/>
          </rPr>
          <t>Ｈ25.2より、与儀を吸収</t>
        </r>
      </text>
    </comment>
    <comment ref="N115" authorId="1">
      <text>
        <r>
          <rPr>
            <sz val="9"/>
            <rFont val="ＭＳ Ｐゴシック"/>
            <family val="3"/>
          </rPr>
          <t>Ｈ25.2より、砂辺団地を吸収</t>
        </r>
      </text>
    </comment>
    <comment ref="F53" authorId="1">
      <text>
        <r>
          <rPr>
            <sz val="9"/>
            <rFont val="ＭＳ Ｐゴシック"/>
            <family val="3"/>
          </rPr>
          <t xml:space="preserve">Ｈ25.3より、真志喜を吸収
</t>
        </r>
      </text>
    </comment>
    <comment ref="J6" authorId="1">
      <text>
        <r>
          <rPr>
            <sz val="9"/>
            <rFont val="ＭＳ Ｐゴシック"/>
            <family val="3"/>
          </rPr>
          <t xml:space="preserve">Ｈ25.4より
中原を吸収
H２６．１１より
野嵩を吸収して上原・中原から店名変更
Ｈ２７．９より
愛知･神山を吸収
</t>
        </r>
      </text>
    </comment>
    <comment ref="F160" authorId="1">
      <text>
        <r>
          <rPr>
            <sz val="9"/>
            <rFont val="ＭＳ Ｐゴシック"/>
            <family val="3"/>
          </rPr>
          <t>Ｈ25.4より、県営波平団地を吸収</t>
        </r>
      </text>
    </comment>
    <comment ref="F66" authorId="1">
      <text>
        <r>
          <rPr>
            <sz val="9"/>
            <rFont val="ＭＳ Ｐゴシック"/>
            <family val="3"/>
          </rPr>
          <t>Ｈ25.4より、嘉数ハイツを吸収</t>
        </r>
      </text>
    </comment>
    <comment ref="F65" authorId="0">
      <text>
        <r>
          <rPr>
            <sz val="9"/>
            <color indexed="10"/>
            <rFont val="ＭＳ Ｐゴシック"/>
            <family val="3"/>
          </rPr>
          <t>Ｈ２１．２より、我如古（２）を吸収</t>
        </r>
      </text>
    </comment>
    <comment ref="B14" authorId="1">
      <text>
        <r>
          <rPr>
            <sz val="9"/>
            <rFont val="ＭＳ Ｐゴシック"/>
            <family val="3"/>
          </rPr>
          <t xml:space="preserve">Ｈ２３．８より、三重城団地を吸収
</t>
        </r>
      </text>
    </comment>
    <comment ref="B13" authorId="1">
      <text>
        <r>
          <rPr>
            <sz val="9"/>
            <rFont val="ＭＳ Ｐゴシック"/>
            <family val="3"/>
          </rPr>
          <t>Ｈ25.2より、松山を吸収</t>
        </r>
      </text>
    </comment>
    <comment ref="B9" authorId="1">
      <text>
        <r>
          <rPr>
            <sz val="9"/>
            <rFont val="ＭＳ Ｐゴシック"/>
            <family val="3"/>
          </rPr>
          <t>Ｈ25.2より、樋川を吸収</t>
        </r>
      </text>
    </comment>
    <comment ref="B12" authorId="1">
      <text>
        <r>
          <rPr>
            <sz val="9"/>
            <rFont val="ＭＳ Ｐゴシック"/>
            <family val="3"/>
          </rPr>
          <t>Ｈ２５．６より、壷川を吸収</t>
        </r>
      </text>
    </comment>
    <comment ref="J169" authorId="0">
      <text>
        <r>
          <rPr>
            <sz val="9"/>
            <color indexed="10"/>
            <rFont val="ＭＳ Ｐゴシック"/>
            <family val="3"/>
          </rPr>
          <t>Ｈ２３．２より、二見入口を吸収
Ｈ２５．９より二見吸収
Ｈ２６．１０より名護大浦を
吸収して名護大浦・大川に店名変更</t>
        </r>
      </text>
    </comment>
    <comment ref="J197" authorId="1">
      <text>
        <r>
          <rPr>
            <sz val="9"/>
            <rFont val="ＭＳ Ｐゴシック"/>
            <family val="3"/>
          </rPr>
          <t>Ｈ２５．９より、名護西を吸収
Ｈ２６．３より　ミツドテを吸収</t>
        </r>
      </text>
    </comment>
    <comment ref="J201" authorId="1">
      <text>
        <r>
          <rPr>
            <sz val="9"/>
            <rFont val="ＭＳ Ｐゴシック"/>
            <family val="3"/>
          </rPr>
          <t>Ｈ25.3より、有津（１）を吸収</t>
        </r>
      </text>
    </comment>
    <comment ref="F61" authorId="0">
      <text>
        <r>
          <rPr>
            <b/>
            <sz val="9"/>
            <rFont val="ＭＳ Ｐゴシック"/>
            <family val="3"/>
          </rPr>
          <t>Ｈ25.12より、神山を吸収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1">
      <text>
        <r>
          <rPr>
            <sz val="9"/>
            <rFont val="ＭＳ Ｐゴシック"/>
            <family val="3"/>
          </rPr>
          <t>Ｈ２４．３より、糸満兼城を吸収
2014.4より
糸満糸満センターに統合</t>
        </r>
      </text>
    </comment>
    <comment ref="J56" authorId="0">
      <text>
        <r>
          <rPr>
            <sz val="9"/>
            <rFont val="ＭＳ Ｐゴシック"/>
            <family val="3"/>
          </rPr>
          <t>Ｈ26.2
照屋（2）より照屋へ変更
照屋（1）を吸収
2014.4より
糸満（3）に統合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Ｈ２６．２より、上与座を吸収</t>
        </r>
        <r>
          <rPr>
            <sz val="9"/>
            <rFont val="ＭＳ Ｐゴシック"/>
            <family val="3"/>
          </rPr>
          <t xml:space="preserve">
</t>
        </r>
      </text>
    </comment>
    <comment ref="B207" authorId="0">
      <text>
        <r>
          <rPr>
            <sz val="9"/>
            <rFont val="ＭＳ Ｐゴシック"/>
            <family val="3"/>
          </rPr>
          <t xml:space="preserve">Ｈ２６．２より
シートピアを吸収
</t>
        </r>
      </text>
    </comment>
    <comment ref="F256" authorId="0">
      <text>
        <r>
          <rPr>
            <sz val="9"/>
            <rFont val="ＭＳ Ｐゴシック"/>
            <family val="3"/>
          </rPr>
          <t>Ｈ２６．２より
西江前を吸収
Ｈ２６．３より
伊江西崎を吸収</t>
        </r>
      </text>
    </comment>
    <comment ref="J168" authorId="0">
      <text>
        <r>
          <rPr>
            <b/>
            <sz val="9"/>
            <rFont val="ＭＳ Ｐゴシック"/>
            <family val="3"/>
          </rPr>
          <t>Ｈ26.3.1より
大川を吸収</t>
        </r>
        <r>
          <rPr>
            <sz val="9"/>
            <rFont val="ＭＳ Ｐゴシック"/>
            <family val="3"/>
          </rPr>
          <t xml:space="preserve">
Ｈ２６．６より
大川・名護直送へ一部を譲る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2014.4より
壷屋・寄宮（3）に統合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2014.4より
古蔵・古波蔵に統合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2014.4より
古蔵を吸収して
古蔵・古波蔵に店名変更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>2014.4より
兼城ﾊｲﾂ・糸満西崎を吸収して阿波根西原から糸満センターに店名変更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b/>
            <sz val="9"/>
            <rFont val="ＭＳ Ｐゴシック"/>
            <family val="3"/>
          </rPr>
          <t>2014.4より
糸満（3）に統合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0">
      <text>
        <r>
          <rPr>
            <b/>
            <sz val="9"/>
            <rFont val="ＭＳ Ｐゴシック"/>
            <family val="3"/>
          </rPr>
          <t>2014.4より
西崎中央を吸収して
糸満（2）・西崎中央に
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2014.4より
糸満（2）・西崎中央に統合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sz val="9"/>
            <color indexed="10"/>
            <rFont val="ＭＳ Ｐゴシック"/>
            <family val="3"/>
          </rPr>
          <t>Ｈ２０．７より、安謝（３）を吸収
Ｈ２４．１０より、安謝（２）を吸収</t>
        </r>
      </text>
    </comment>
    <comment ref="B19" authorId="0">
      <text>
        <r>
          <rPr>
            <sz val="9"/>
            <color indexed="10"/>
            <rFont val="ＭＳ Ｐゴシック"/>
            <family val="3"/>
          </rPr>
          <t>Ｈ１９．１２より、古島共同住宅を吸収</t>
        </r>
        <r>
          <rPr>
            <sz val="9"/>
            <rFont val="ＭＳ Ｐゴシック"/>
            <family val="3"/>
          </rPr>
          <t xml:space="preserve">
2014.4より
前島・那覇泊を吸収して
安里泊に店名変更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Ｈ２６．６より
宇栄原団地を吸収
</t>
        </r>
      </text>
    </comment>
    <comment ref="B60" authorId="0">
      <text>
        <r>
          <rPr>
            <sz val="9"/>
            <color indexed="10"/>
            <rFont val="ＭＳ Ｐゴシック"/>
            <family val="3"/>
          </rPr>
          <t>Ｈ２１．７より、小禄北、宇栄原団地を吸収して、店名を那覇鏡原から変更</t>
        </r>
      </text>
    </comment>
    <comment ref="B58" authorId="0">
      <text>
        <r>
          <rPr>
            <sz val="9"/>
            <rFont val="ＭＳ Ｐゴシック"/>
            <family val="3"/>
          </rPr>
          <t>Ｈ２１．５より、田原を統合</t>
        </r>
        <r>
          <rPr>
            <sz val="9"/>
            <color indexed="10"/>
            <rFont val="ＭＳ Ｐゴシック"/>
            <family val="3"/>
          </rPr>
          <t xml:space="preserve">
Ｈ２２．４より、小禄西を統合</t>
        </r>
      </text>
    </comment>
    <comment ref="F33" authorId="0">
      <text>
        <r>
          <rPr>
            <b/>
            <sz val="9"/>
            <rFont val="ＭＳ Ｐゴシック"/>
            <family val="3"/>
          </rPr>
          <t xml:space="preserve">Ｈ２６．６より
当山ハイツを吸収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b/>
            <sz val="9"/>
            <rFont val="ＭＳ Ｐゴシック"/>
            <family val="3"/>
          </rPr>
          <t>Ｈ２６．６より
牧港・下港川へ一部譲る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Ｈ２６．６より
上田の一部吸収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3"/>
          </rPr>
          <t>Ｈ２６．６より
新川を吸収して新兼城・宮平（２）から店名変更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86" authorId="0">
      <text>
        <r>
          <rPr>
            <sz val="8"/>
            <color indexed="14"/>
            <rFont val="ＭＳ Ｐゴシック"/>
            <family val="3"/>
          </rPr>
          <t>Ｈ18年2月1日より
南風原団地（1）を吸収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B85" authorId="0">
      <text>
        <r>
          <rPr>
            <sz val="8"/>
            <rFont val="ＭＳ Ｐゴシック"/>
            <family val="3"/>
          </rPr>
          <t>Ｈ17年11月より
津嘉山（1）を吸収
Ｈ18年4月より</t>
        </r>
        <r>
          <rPr>
            <sz val="8"/>
            <color indexed="14"/>
            <rFont val="ＭＳ Ｐゴシック"/>
            <family val="3"/>
          </rPr>
          <t xml:space="preserve">
Ｈ２５．９より津嘉山（2）店名変更
南風原団地（２）を吸収</t>
        </r>
      </text>
    </comment>
    <comment ref="F136" authorId="0">
      <text>
        <r>
          <rPr>
            <sz val="9"/>
            <color indexed="10"/>
            <rFont val="ＭＳ Ｐゴシック"/>
            <family val="3"/>
          </rPr>
          <t>Ｈ２０．１１より、荻道を吸収して、北中城大城から店名変更
Ｈ２６．２よりﾊﾟｰｸｻｲﾄﾞﾃﾗｽを吸収</t>
        </r>
        <r>
          <rPr>
            <sz val="9"/>
            <rFont val="ＭＳ Ｐゴシック"/>
            <family val="3"/>
          </rPr>
          <t xml:space="preserve">
</t>
        </r>
      </text>
    </comment>
    <comment ref="N112" authorId="0">
      <text>
        <r>
          <rPr>
            <b/>
            <sz val="9"/>
            <rFont val="ＭＳ Ｐゴシック"/>
            <family val="3"/>
          </rPr>
          <t xml:space="preserve">Ｈ２６．６より
（北谷町）瑞慶覧を吸収して玉上から店名変更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F138" authorId="0">
      <text>
        <r>
          <rPr>
            <b/>
            <sz val="9"/>
            <rFont val="ＭＳ Ｐゴシック"/>
            <family val="3"/>
          </rPr>
          <t xml:space="preserve">Ｈ２６．６より
（北谷町）玉上へ移動
</t>
        </r>
        <r>
          <rPr>
            <sz val="9"/>
            <rFont val="ＭＳ Ｐゴシック"/>
            <family val="3"/>
          </rPr>
          <t xml:space="preserve">
</t>
        </r>
      </text>
    </comment>
    <comment ref="J80" authorId="0">
      <text>
        <r>
          <rPr>
            <b/>
            <sz val="9"/>
            <rFont val="ＭＳ Ｐゴシック"/>
            <family val="3"/>
          </rPr>
          <t>Ｈ２６．６より
中城奥間を吸収して
中城浜から店名変更</t>
        </r>
        <r>
          <rPr>
            <sz val="9"/>
            <rFont val="ＭＳ Ｐゴシック"/>
            <family val="3"/>
          </rPr>
          <t xml:space="preserve">
H２６．１１より
中城安里を吸収</t>
        </r>
      </text>
    </comment>
    <comment ref="N85" authorId="0">
      <text>
        <r>
          <rPr>
            <b/>
            <sz val="9"/>
            <rFont val="ＭＳ Ｐゴシック"/>
            <family val="3"/>
          </rPr>
          <t>Ｈ２６．６より
コザ高通・海邦の一部を吸収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7" authorId="0">
      <text>
        <r>
          <rPr>
            <b/>
            <sz val="9"/>
            <rFont val="ＭＳ Ｐゴシック"/>
            <family val="3"/>
          </rPr>
          <t>Ｈ２６．６より
沖縄大里へ一部譲る</t>
        </r>
        <r>
          <rPr>
            <sz val="9"/>
            <rFont val="ＭＳ Ｐゴシック"/>
            <family val="3"/>
          </rPr>
          <t xml:space="preserve">
Ｈ２７．１２.１より
なかばるを吸収</t>
        </r>
      </text>
    </comment>
    <comment ref="N188" authorId="0">
      <text>
        <r>
          <rPr>
            <b/>
            <sz val="9"/>
            <rFont val="ＭＳ Ｐゴシック"/>
            <family val="3"/>
          </rPr>
          <t>Ｈ２６．６より
一部を押川へ譲る</t>
        </r>
        <r>
          <rPr>
            <sz val="9"/>
            <rFont val="ＭＳ Ｐゴシック"/>
            <family val="3"/>
          </rPr>
          <t xml:space="preserve">
</t>
        </r>
      </text>
    </comment>
    <comment ref="N201" authorId="0">
      <text>
        <r>
          <rPr>
            <b/>
            <sz val="9"/>
            <rFont val="ＭＳ Ｐゴシック"/>
            <family val="3"/>
          </rPr>
          <t>Ｈ２６．６より
大宜味塩屋の一部を
吸収
Ｈ27.12.1より
国頭村へ</t>
        </r>
        <r>
          <rPr>
            <sz val="9"/>
            <rFont val="ＭＳ Ｐゴシック"/>
            <family val="3"/>
          </rPr>
          <t xml:space="preserve">
</t>
        </r>
      </text>
    </comment>
    <comment ref="F85" authorId="0">
      <text>
        <r>
          <rPr>
            <sz val="9"/>
            <rFont val="ＭＳ Ｐゴシック"/>
            <family val="3"/>
          </rPr>
          <t xml:space="preserve">Ｈ２６.７より
新開・小谷(1)を吸収して
馬天より店名変更
</t>
        </r>
      </text>
    </comment>
    <comment ref="F27" authorId="0">
      <text>
        <r>
          <rPr>
            <b/>
            <sz val="9"/>
            <rFont val="ＭＳ Ｐゴシック"/>
            <family val="3"/>
          </rPr>
          <t>Ｈ26.9より
上港川を吸収して城間（2）から店名変更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164" authorId="0">
      <text>
        <r>
          <rPr>
            <b/>
            <sz val="9"/>
            <rFont val="ＭＳ Ｐゴシック"/>
            <family val="3"/>
          </rPr>
          <t>Ｈ26.9より
松本を吸収</t>
        </r>
        <r>
          <rPr>
            <sz val="9"/>
            <rFont val="ＭＳ Ｐゴシック"/>
            <family val="3"/>
          </rPr>
          <t xml:space="preserve">
H２６．１１より
赤道から店名変更</t>
        </r>
      </text>
    </comment>
    <comment ref="N268" authorId="0">
      <text>
        <r>
          <rPr>
            <b/>
            <sz val="9"/>
            <rFont val="ＭＳ Ｐゴシック"/>
            <family val="3"/>
          </rPr>
          <t>Ｈ26.9より
沖永良部知名を吸収して沖永良部和泊より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H２６．１１より
高安（2）を吸収して高安（1）から店名変更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Ｈ２６．１２より
友寄を吸収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Ｈ２６．１２より
石川団地を吸収
</t>
        </r>
      </text>
    </comment>
    <comment ref="J151" authorId="0">
      <text>
        <r>
          <rPr>
            <b/>
            <sz val="9"/>
            <rFont val="ＭＳ Ｐゴシック"/>
            <family val="3"/>
          </rPr>
          <t>Ｈ２６．１２より
恩納熱田を吸収</t>
        </r>
        <r>
          <rPr>
            <sz val="9"/>
            <rFont val="ＭＳ Ｐゴシック"/>
            <family val="3"/>
          </rPr>
          <t xml:space="preserve">
</t>
        </r>
      </text>
    </comment>
    <comment ref="B101" authorId="0">
      <text>
        <r>
          <rPr>
            <sz val="9"/>
            <rFont val="ＭＳ Ｐゴシック"/>
            <family val="3"/>
          </rPr>
          <t xml:space="preserve">Ｈ２７．４より
与原を吸収して
上与那原から店名変更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Ｈ２７．４より
池武当を吸収
</t>
        </r>
      </text>
    </comment>
    <comment ref="N81" authorId="0">
      <text>
        <r>
          <rPr>
            <b/>
            <sz val="9"/>
            <rFont val="ＭＳ Ｐゴシック"/>
            <family val="3"/>
          </rPr>
          <t>Ｈ２７．４より
越来を吸収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Ｈ２７．４より
美浦･泡瀬二区･沖縄大里･泡瀬を吸収
</t>
        </r>
        <r>
          <rPr>
            <sz val="9"/>
            <color indexed="10"/>
            <rFont val="ＭＳ Ｐゴシック"/>
            <family val="3"/>
          </rPr>
          <t>Ｈ２９．７より
比屋根団地・海邦を吸収</t>
        </r>
      </text>
    </comment>
    <comment ref="B185" authorId="0">
      <text>
        <r>
          <rPr>
            <b/>
            <sz val="9"/>
            <rFont val="ＭＳ Ｐゴシック"/>
            <family val="3"/>
          </rPr>
          <t>Ｈ２７．４より
田場（2）･赤野を吸収</t>
        </r>
        <r>
          <rPr>
            <sz val="9"/>
            <rFont val="ＭＳ Ｐゴシック"/>
            <family val="3"/>
          </rPr>
          <t xml:space="preserve">
Ｈ２７．８より
具志川北を吸収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Ｈ２７．８より
金良を吸収
</t>
        </r>
      </text>
    </comment>
    <comment ref="F185" authorId="2">
      <text>
        <r>
          <rPr>
            <sz val="9"/>
            <rFont val="ＭＳ Ｐゴシック"/>
            <family val="3"/>
          </rPr>
          <t xml:space="preserve">Ｈ２８．５より
金武（1）を吸収して
金武（2）から店名変更
</t>
        </r>
      </text>
    </comment>
    <comment ref="N38" authorId="3">
      <text>
        <r>
          <rPr>
            <b/>
            <sz val="9"/>
            <rFont val="ＭＳ Ｐゴシック"/>
            <family val="3"/>
          </rPr>
          <t>Ｈ28.10～
世名城（2）を吸収(45部)</t>
        </r>
      </text>
    </comment>
    <comment ref="N44" authorId="3">
      <text>
        <r>
          <rPr>
            <b/>
            <sz val="9"/>
            <rFont val="ＭＳ Ｐゴシック"/>
            <family val="3"/>
          </rPr>
          <t>Ｈ28.10～
東風平（1）へ統合(45部)</t>
        </r>
      </text>
    </comment>
    <comment ref="B221" authorId="3">
      <text>
        <r>
          <rPr>
            <sz val="9"/>
            <rFont val="ＭＳ Ｐゴシック"/>
            <family val="3"/>
          </rPr>
          <t>Ｈ28.12.1～
健堅（3）と統合。
名称を『健堅』に変更</t>
        </r>
      </text>
    </comment>
    <comment ref="B222" authorId="3">
      <text>
        <r>
          <rPr>
            <sz val="9"/>
            <rFont val="ＭＳ Ｐゴシック"/>
            <family val="3"/>
          </rPr>
          <t>Ｈ28.12.1～
健堅（2）に統合・廃店
健堅（2）→健堅（名称変更）</t>
        </r>
      </text>
    </comment>
    <comment ref="N93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N95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3">
      <text>
        <r>
          <rPr>
            <b/>
            <sz val="9"/>
            <rFont val="ＭＳ Ｐゴシック"/>
            <family val="3"/>
          </rPr>
          <t>Ｈ30.6.1～
上田へ統合廃店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N112" authorId="0">
      <text>
        <r>
          <rPr>
            <sz val="8"/>
            <color indexed="14"/>
            <rFont val="ＭＳ Ｐゴシック"/>
            <family val="3"/>
          </rPr>
          <t>Ｈ18年2月1日より
平敷屋（2）を吸収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0">
      <text>
        <r>
          <rPr>
            <sz val="8"/>
            <color indexed="14"/>
            <rFont val="ＭＳ Ｐゴシック"/>
            <family val="3"/>
          </rPr>
          <t xml:space="preserve">Ｈ18年6月1日より
浜川団地へ140枚移動
Ｈ１９．１１より分割して、南部西部②を新設、店名を変更
</t>
        </r>
      </text>
    </comment>
    <comment ref="J42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B48" authorId="0">
      <text>
        <r>
          <rPr>
            <sz val="8"/>
            <color indexed="14"/>
            <rFont val="ＭＳ Ｐゴシック"/>
            <family val="3"/>
          </rPr>
          <t>Ｈ18年7月1日より
与儀店に一部移動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126" authorId="0">
      <text>
        <r>
          <rPr>
            <sz val="9"/>
            <rFont val="ＭＳ Ｐゴシック"/>
            <family val="3"/>
          </rPr>
          <t>Ｈ２９．９月～
一部分割：石川東山へ</t>
        </r>
      </text>
    </comment>
    <comment ref="F110" authorId="0">
      <text>
        <r>
          <rPr>
            <sz val="9"/>
            <rFont val="ＭＳ Ｐゴシック"/>
            <family val="3"/>
          </rPr>
          <t xml:space="preserve">１７０部を我如古へ譲渡
</t>
        </r>
      </text>
    </comment>
    <comment ref="J184" authorId="0">
      <text>
        <r>
          <rPr>
            <sz val="9"/>
            <color indexed="10"/>
            <rFont val="ＭＳ Ｐゴシック"/>
            <family val="3"/>
          </rPr>
          <t>Ｈ１９．１．１６より　金武北販売店を吸収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8"/>
            <color indexed="10"/>
            <rFont val="ＭＳ Ｐゴシック"/>
            <family val="3"/>
          </rPr>
          <t>Ｈ１９．４より、コザ中央の一部を吸収</t>
        </r>
        <r>
          <rPr>
            <sz val="9"/>
            <rFont val="ＭＳ Ｐゴシック"/>
            <family val="3"/>
          </rPr>
          <t xml:space="preserve">
Ｈ25.6より、泡瀬中央から店名変更
Ｈ２６．４より
美里団地を吸収</t>
        </r>
      </text>
    </comment>
    <comment ref="J123" authorId="0">
      <text>
        <r>
          <rPr>
            <sz val="8"/>
            <color indexed="10"/>
            <rFont val="ＭＳ Ｐゴシック"/>
            <family val="3"/>
          </rPr>
          <t>Ｈ１９．４より、一部教会前へ移動</t>
        </r>
        <r>
          <rPr>
            <sz val="9"/>
            <rFont val="ＭＳ Ｐゴシック"/>
            <family val="3"/>
          </rPr>
          <t xml:space="preserve">
</t>
        </r>
      </text>
    </comment>
    <comment ref="J127" authorId="0">
      <text>
        <r>
          <rPr>
            <sz val="8"/>
            <color indexed="10"/>
            <rFont val="ＭＳ Ｐゴシック"/>
            <family val="3"/>
          </rPr>
          <t>Ｈ１９．４より、伊波と長坂原の一部を吸収
教会前から消防通りへ店名変更</t>
        </r>
      </text>
    </comment>
    <comment ref="F41" authorId="0">
      <text>
        <r>
          <rPr>
            <sz val="8"/>
            <color indexed="8"/>
            <rFont val="ＭＳ Ｐゴシック"/>
            <family val="3"/>
          </rPr>
          <t>Ｈ18年7月1日より
宮城店に一部移動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Ｈ18年9月1日より
内間販売店吸収
</t>
        </r>
        <r>
          <rPr>
            <sz val="8"/>
            <color indexed="10"/>
            <rFont val="ＭＳ Ｐゴシック"/>
            <family val="3"/>
          </rPr>
          <t xml:space="preserve">Ｈ２０．７より、神森を吸収合併
</t>
        </r>
        <r>
          <rPr>
            <sz val="8"/>
            <rFont val="ＭＳ Ｐゴシック"/>
            <family val="3"/>
          </rPr>
          <t>H20.08.01より神森に分割</t>
        </r>
      </text>
    </comment>
    <comment ref="B252" authorId="0">
      <text>
        <r>
          <rPr>
            <sz val="8"/>
            <color indexed="10"/>
            <rFont val="ＭＳ Ｐゴシック"/>
            <family val="3"/>
          </rPr>
          <t>Ｈ１９．４より、宇出那覇を吸収</t>
        </r>
      </text>
    </comment>
    <comment ref="F249" authorId="0">
      <text>
        <r>
          <rPr>
            <sz val="9"/>
            <color indexed="10"/>
            <rFont val="ＭＳ Ｐゴシック"/>
            <family val="3"/>
          </rPr>
          <t>Ｈ１９．６より、大原販売店と豊原販売店を統合して、西表東部販売店を新設</t>
        </r>
      </text>
    </comment>
    <comment ref="J249" authorId="0">
      <text>
        <r>
          <rPr>
            <sz val="9"/>
            <color indexed="10"/>
            <rFont val="ＭＳ Ｐゴシック"/>
            <family val="3"/>
          </rPr>
          <t>Ｈ１９．１０より、慶留間を吸収</t>
        </r>
      </text>
    </comment>
    <comment ref="F202" authorId="0">
      <text>
        <r>
          <rPr>
            <sz val="9"/>
            <color indexed="10"/>
            <rFont val="ＭＳ Ｐゴシック"/>
            <family val="3"/>
          </rPr>
          <t>Ｈ１９．１０より、勝山を吸収</t>
        </r>
      </text>
    </comment>
    <comment ref="F42" authorId="0">
      <text>
        <r>
          <rPr>
            <sz val="8"/>
            <color indexed="10"/>
            <rFont val="ＭＳ Ｐゴシック"/>
            <family val="3"/>
          </rPr>
          <t>H20.0801より浦添西から分割</t>
        </r>
      </text>
    </comment>
    <comment ref="F39" authorId="0">
      <text>
        <r>
          <rPr>
            <sz val="9"/>
            <color indexed="10"/>
            <rFont val="ＭＳ Ｐゴシック"/>
            <family val="3"/>
          </rPr>
          <t>Ｈ２０．７より、一部を新店屋富祖へ譲渡</t>
        </r>
      </text>
    </comment>
    <comment ref="F43" authorId="0">
      <text>
        <r>
          <rPr>
            <sz val="8"/>
            <color indexed="10"/>
            <rFont val="ＭＳ Ｐゴシック"/>
            <family val="3"/>
          </rPr>
          <t>Ｈ19.1.1
大平を吸収して、宮城中央から宮城中央・大平へ店名変更</t>
        </r>
        <r>
          <rPr>
            <sz val="8"/>
            <rFont val="ＭＳ Ｐゴシック"/>
            <family val="3"/>
          </rPr>
          <t xml:space="preserve">
H29.12.1
宮城中央・大平を廃店し
名称変更・エリア変更</t>
        </r>
      </text>
    </comment>
    <comment ref="J205" authorId="0">
      <text>
        <r>
          <rPr>
            <sz val="9"/>
            <color indexed="10"/>
            <rFont val="ＭＳ Ｐゴシック"/>
            <family val="3"/>
          </rPr>
          <t>Ｈ２０．７より　希望ヶ丘を吸収</t>
        </r>
      </text>
    </comment>
    <comment ref="F121" authorId="0">
      <text>
        <r>
          <rPr>
            <sz val="9"/>
            <color indexed="10"/>
            <rFont val="ＭＳ Ｐゴシック"/>
            <family val="3"/>
          </rPr>
          <t>Ｈ２０．１２より　宜野湾Ｃ大謝名から店名変更
Ｈ19.4より、真志喜を吸収</t>
        </r>
      </text>
    </comment>
    <comment ref="J153" authorId="0">
      <text>
        <r>
          <rPr>
            <sz val="9"/>
            <color indexed="10"/>
            <rFont val="ＭＳ Ｐゴシック"/>
            <family val="3"/>
          </rPr>
          <t>Ｈ２１．２より、前垣より店名変更</t>
        </r>
      </text>
    </comment>
    <comment ref="N117" authorId="0">
      <text>
        <r>
          <rPr>
            <sz val="9"/>
            <rFont val="ＭＳ Ｐゴシック"/>
            <family val="3"/>
          </rPr>
          <t>２５部を新設、勝連シートピアへ譲渡
Ｈ２６．２より
勝連ｼｰﾄﾋﾟｱを吸収</t>
        </r>
      </text>
    </comment>
    <comment ref="F240" authorId="0">
      <text>
        <r>
          <rPr>
            <sz val="9"/>
            <color indexed="10"/>
            <rFont val="ＭＳ Ｐゴシック"/>
            <family val="3"/>
          </rPr>
          <t>Ｈ２１．８より、石垣西を吸収
H２６．６より
石垣東より店名変更</t>
        </r>
      </text>
    </comment>
    <comment ref="F242" authorId="0">
      <text>
        <r>
          <rPr>
            <sz val="8"/>
            <color indexed="14"/>
            <rFont val="ＭＳ Ｐゴシック"/>
            <family val="3"/>
          </rPr>
          <t>Ｈ18年10月1日より
宮良店を吸収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06" authorId="0">
      <text>
        <r>
          <rPr>
            <sz val="8"/>
            <color indexed="14"/>
            <rFont val="ＭＳ Ｐゴシック"/>
            <family val="3"/>
          </rPr>
          <t>Ｈ18年8月1日より
池原団地を吸収
Ｈ２０．６月より、北美を吸収して、池原から店名変更</t>
        </r>
      </text>
    </comment>
    <comment ref="J104" authorId="0">
      <text>
        <r>
          <rPr>
            <sz val="8"/>
            <color indexed="14"/>
            <rFont val="ＭＳ Ｐゴシック"/>
            <family val="3"/>
          </rPr>
          <t>H18年2月1日より
美里を名称変更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Ｈ２０．１０より　美里西の一部を吸収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Ｈ２１．９より　泡瀬（１）を
統合</t>
        </r>
      </text>
    </comment>
    <comment ref="J100" authorId="0">
      <text>
        <r>
          <rPr>
            <sz val="9"/>
            <color indexed="10"/>
            <rFont val="ＭＳ Ｐゴシック"/>
            <family val="3"/>
          </rPr>
          <t>Ｈ２０．１０より、泡瀬漁港前から店名変更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10" authorId="0">
      <text>
        <r>
          <rPr>
            <sz val="9"/>
            <color indexed="10"/>
            <rFont val="ＭＳ Ｐゴシック"/>
            <family val="3"/>
          </rPr>
          <t>Ｈ２１．１０より、美里中央販売Ｃより店名変更</t>
        </r>
      </text>
    </comment>
    <comment ref="J163" authorId="0">
      <text>
        <r>
          <rPr>
            <sz val="9"/>
            <color indexed="10"/>
            <rFont val="ＭＳ Ｐゴシック"/>
            <family val="3"/>
          </rPr>
          <t>Ｈ２２．３．１５より、杉平を統合</t>
        </r>
      </text>
    </comment>
    <comment ref="F126" authorId="0">
      <text>
        <r>
          <rPr>
            <sz val="9"/>
            <color indexed="10"/>
            <rFont val="ＭＳ Ｐゴシック"/>
            <family val="3"/>
          </rPr>
          <t>Ｈ２２．４より、真志喜第二を吸収</t>
        </r>
      </text>
    </comment>
    <comment ref="F5" authorId="0">
      <text>
        <r>
          <rPr>
            <sz val="9"/>
            <color indexed="10"/>
            <rFont val="ＭＳ Ｐゴシック"/>
            <family val="3"/>
          </rPr>
          <t>Ｈ294より、新都心北・南へ分割して新都心から新都心北へ店名変更</t>
        </r>
      </text>
    </comment>
    <comment ref="F87" authorId="0">
      <text>
        <r>
          <rPr>
            <sz val="8"/>
            <color indexed="14"/>
            <rFont val="ＭＳ Ｐゴシック"/>
            <family val="3"/>
          </rPr>
          <t>Ｈ18年10月1日より
南上原（１）店を名称変更</t>
        </r>
        <r>
          <rPr>
            <b/>
            <sz val="9"/>
            <rFont val="ＭＳ Ｐゴシック"/>
            <family val="3"/>
          </rPr>
          <t xml:space="preserve">
Ｈ２０．８より南上原北を吸収</t>
        </r>
      </text>
    </comment>
    <comment ref="F84" authorId="0">
      <text>
        <r>
          <rPr>
            <sz val="9"/>
            <color indexed="10"/>
            <rFont val="ＭＳ Ｐゴシック"/>
            <family val="3"/>
          </rPr>
          <t>Ｈ２２．５．１５より、泊を吸収</t>
        </r>
        <r>
          <rPr>
            <sz val="9"/>
            <rFont val="ＭＳ Ｐゴシック"/>
            <family val="3"/>
          </rPr>
          <t xml:space="preserve">
</t>
        </r>
      </text>
    </comment>
    <comment ref="F113" authorId="0">
      <text>
        <r>
          <rPr>
            <sz val="9"/>
            <color indexed="10"/>
            <rFont val="ＭＳ Ｐゴシック"/>
            <family val="3"/>
          </rPr>
          <t>Ｈ２２．１１より、志真志公舎を統合
Ｈ30.6.1～
廃店</t>
        </r>
      </text>
    </comment>
    <comment ref="F20" authorId="0">
      <text>
        <r>
          <rPr>
            <sz val="9"/>
            <color indexed="10"/>
            <rFont val="ＭＳ Ｐゴシック"/>
            <family val="3"/>
          </rPr>
          <t>Ｈ22.11より、大名西を統合して、大名東から店名変更</t>
        </r>
      </text>
    </comment>
    <comment ref="B268" authorId="0">
      <text>
        <r>
          <rPr>
            <sz val="9"/>
            <rFont val="ＭＳ Ｐゴシック"/>
            <family val="3"/>
          </rPr>
          <t>Ｈ23.3より、謝敷を吸収</t>
        </r>
      </text>
    </comment>
    <comment ref="B49" authorId="0">
      <text>
        <r>
          <rPr>
            <sz val="9"/>
            <color indexed="10"/>
            <rFont val="ＭＳ Ｐゴシック"/>
            <family val="3"/>
          </rPr>
          <t>Ｈ23.3より、那覇東販売店を吸収して、真和志南から店名変更
Ｈ29.4より分割して真和志南へ店名変更</t>
        </r>
      </text>
    </comment>
    <comment ref="N5" authorId="1">
      <text>
        <r>
          <rPr>
            <sz val="9"/>
            <rFont val="ＭＳ Ｐゴシック"/>
            <family val="3"/>
          </rPr>
          <t xml:space="preserve">Ｈ２３．５より、下親慶原を吸収して店名変更
</t>
        </r>
      </text>
    </comment>
    <comment ref="N151" authorId="1">
      <text>
        <r>
          <rPr>
            <sz val="9"/>
            <rFont val="ＭＳ Ｐゴシック"/>
            <family val="3"/>
          </rPr>
          <t xml:space="preserve">Ｈ２３．５より、カタバルを吸収
</t>
        </r>
      </text>
    </comment>
    <comment ref="J219" authorId="0">
      <text>
        <r>
          <rPr>
            <b/>
            <sz val="9"/>
            <color indexed="10"/>
            <rFont val="ＭＳ Ｐゴシック"/>
            <family val="3"/>
          </rPr>
          <t>Ｈ１９．１１より、伊江島を分割して、伊江島第二を新設:</t>
        </r>
        <r>
          <rPr>
            <sz val="9"/>
            <rFont val="ＭＳ Ｐゴシック"/>
            <family val="3"/>
          </rPr>
          <t xml:space="preserve">
Ｈ２３．５より、伊江島第一を吸収して伊江島第二から店名変更</t>
        </r>
      </text>
    </comment>
    <comment ref="N12" authorId="1">
      <text>
        <r>
          <rPr>
            <sz val="9"/>
            <rFont val="ＭＳ Ｐゴシック"/>
            <family val="3"/>
          </rPr>
          <t>Ｈ２３．５より、屋嘉部西を吸収して店名変更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Ｈ２３．５より、牧志と久下茂地を統合して、店名変更
</t>
        </r>
      </text>
    </comment>
    <comment ref="N226" authorId="1">
      <text>
        <r>
          <rPr>
            <sz val="9"/>
            <rFont val="ＭＳ Ｐゴシック"/>
            <family val="3"/>
          </rPr>
          <t xml:space="preserve">Ｈ２３．９より、和泊から店名変更して、知名を吸収
</t>
        </r>
      </text>
    </comment>
    <comment ref="N169" authorId="1">
      <text>
        <r>
          <rPr>
            <sz val="9"/>
            <rFont val="ＭＳ Ｐゴシック"/>
            <family val="3"/>
          </rPr>
          <t>Ｈ２３．９より、健堅を吸収</t>
        </r>
      </text>
    </comment>
    <comment ref="N27" authorId="1">
      <text>
        <r>
          <rPr>
            <sz val="9"/>
            <rFont val="ＭＳ Ｐゴシック"/>
            <family val="3"/>
          </rPr>
          <t>Ｈ２３．９より、ワンジン原団地を吸収</t>
        </r>
      </text>
    </comment>
    <comment ref="B7" authorId="1">
      <text>
        <r>
          <rPr>
            <sz val="9"/>
            <rFont val="ＭＳ Ｐゴシック"/>
            <family val="3"/>
          </rPr>
          <t xml:space="preserve">Ｈ24.4より、泉崎販売Ｃを吸収
Ｈ29.4より、樋川を吸収
</t>
        </r>
      </text>
    </comment>
    <comment ref="F19" authorId="1">
      <text>
        <r>
          <rPr>
            <sz val="9"/>
            <rFont val="ＭＳ Ｐゴシック"/>
            <family val="3"/>
          </rPr>
          <t>Ｈ２４．５より、那覇北販売Ｃより店名変更</t>
        </r>
      </text>
    </comment>
    <comment ref="F61" authorId="1">
      <text>
        <r>
          <rPr>
            <sz val="9"/>
            <rFont val="ＭＳ Ｐゴシック"/>
            <family val="3"/>
          </rPr>
          <t>Ｈ24.4より、巻港中央ＨＣより分割
Ｈ30.1より、廃店し牧港中央と牧港北へ</t>
        </r>
      </text>
    </comment>
    <comment ref="F60" authorId="1">
      <text>
        <r>
          <rPr>
            <sz val="9"/>
            <rFont val="ＭＳ Ｐゴシック"/>
            <family val="3"/>
          </rPr>
          <t>Ｈ２３．１１より、沢岻より分割して新店</t>
        </r>
      </text>
    </comment>
    <comment ref="F59" authorId="0">
      <text>
        <r>
          <rPr>
            <sz val="10"/>
            <color indexed="14"/>
            <rFont val="ＭＳ Ｐゴシック"/>
            <family val="3"/>
          </rPr>
          <t>Ｈ18年10月1日より、宮城店から分割</t>
        </r>
        <r>
          <rPr>
            <sz val="8"/>
            <color indexed="14"/>
            <rFont val="ＭＳ Ｐゴシック"/>
            <family val="3"/>
          </rPr>
          <t xml:space="preserve">
</t>
        </r>
        <r>
          <rPr>
            <b/>
            <sz val="9"/>
            <color indexed="45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Ｈ１９．１．１より、宮城を吸収して、
宮城・屋富祖３丁目へ店名変更
</t>
        </r>
        <r>
          <rPr>
            <sz val="8"/>
            <color indexed="48"/>
            <rFont val="ＭＳ Ｐゴシック"/>
            <family val="3"/>
          </rPr>
          <t xml:space="preserve">
</t>
        </r>
        <r>
          <rPr>
            <sz val="9"/>
            <color indexed="48"/>
            <rFont val="ＭＳ Ｐゴシック"/>
            <family val="3"/>
          </rPr>
          <t>Ｈ28.8より、浦添中央第二と統合
Ｈ28.9より、浦添中央（2）へ一部分割
浦添中央（2）を新設し、宮城・屋冨祖三丁目の一部を吸収。
Ｈ29.4より、浦添中央（2）を吸収</t>
        </r>
      </text>
    </comment>
    <comment ref="F48" authorId="0">
      <text>
        <r>
          <rPr>
            <sz val="9"/>
            <color indexed="10"/>
            <rFont val="ＭＳ Ｐゴシック"/>
            <family val="3"/>
          </rPr>
          <t xml:space="preserve">Ｈ２０．７より、屋富祖の一部を吸収
Ｈ29.4より、牧港（2）を吸収
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
Ｈ27.3.1より
豊原（2）の一部を統合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Ｈ23.1.20より、南部西第二から分割</t>
        </r>
      </text>
    </comment>
    <comment ref="J16" authorId="0">
      <text>
        <r>
          <rPr>
            <sz val="9"/>
            <rFont val="ＭＳ Ｐゴシック"/>
            <family val="3"/>
          </rPr>
          <t>Ｈ23.1.20より、糸満照屋へ一部譲渡</t>
        </r>
        <r>
          <rPr>
            <sz val="9"/>
            <color indexed="10"/>
            <rFont val="ＭＳ Ｐゴシック"/>
            <family val="3"/>
          </rPr>
          <t xml:space="preserve">
Ｈ24.6より、兼城第一を吸収</t>
        </r>
      </text>
    </comment>
    <comment ref="J13" authorId="0">
      <text>
        <r>
          <rPr>
            <sz val="8"/>
            <color indexed="14"/>
            <rFont val="ＭＳ Ｐゴシック"/>
            <family val="3"/>
          </rPr>
          <t>Ｈ18年6月1日より
南部西販売Ｃから140枚を吸収
H30.6.1～
廃店
西崎東へ</t>
        </r>
      </text>
    </comment>
    <comment ref="J36" authorId="1">
      <text>
        <r>
          <rPr>
            <sz val="9"/>
            <color indexed="10"/>
            <rFont val="ＭＳ Ｐゴシック"/>
            <family val="3"/>
          </rPr>
          <t>Ｈ24.6より、糸満第三より分割して新設</t>
        </r>
      </text>
    </comment>
    <comment ref="J121" authorId="1">
      <text>
        <r>
          <rPr>
            <sz val="9"/>
            <rFont val="ＭＳ Ｐゴシック"/>
            <family val="3"/>
          </rPr>
          <t>Ｈ２４．１１より、長坂原を吸収
Ｈ２７．２より
美原を吸収して東恩納から店名変更</t>
        </r>
      </text>
    </comment>
    <comment ref="B53" authorId="1">
      <text>
        <r>
          <rPr>
            <sz val="9"/>
            <rFont val="ＭＳ Ｐゴシック"/>
            <family val="3"/>
          </rPr>
          <t xml:space="preserve">Ｈ２４．１１より、天久・曙町を吸収
Ｈ29.4より、天久・曙を分割
</t>
        </r>
      </text>
    </comment>
    <comment ref="B150" authorId="0">
      <text>
        <r>
          <rPr>
            <sz val="8"/>
            <color indexed="14"/>
            <rFont val="ＭＳ Ｐゴシック"/>
            <family val="3"/>
          </rPr>
          <t>Ｈ18年10月1日より
北谷南販売Ｃを名称変更</t>
        </r>
        <r>
          <rPr>
            <sz val="9"/>
            <rFont val="ＭＳ Ｐゴシック"/>
            <family val="3"/>
          </rPr>
          <t xml:space="preserve">
Ｈ24.12より、砂辺団地を統合
H29.4より、分割して北谷西へ
</t>
        </r>
      </text>
    </comment>
    <comment ref="B165" authorId="1">
      <text>
        <r>
          <rPr>
            <sz val="9"/>
            <rFont val="ＭＳ Ｐゴシック"/>
            <family val="3"/>
          </rPr>
          <t>Ｈ25.2より、嘉手納（１）・屋良を吸収</t>
        </r>
      </text>
    </comment>
    <comment ref="B15" authorId="1">
      <text>
        <r>
          <rPr>
            <sz val="9"/>
            <rFont val="ＭＳ Ｐゴシック"/>
            <family val="3"/>
          </rPr>
          <t xml:space="preserve">Ｈ25.2より、松山を統合
Ｈ29.4より、松山を分割
</t>
        </r>
      </text>
    </comment>
    <comment ref="N13" authorId="1">
      <text>
        <r>
          <rPr>
            <sz val="9"/>
            <rFont val="ＭＳ Ｐゴシック"/>
            <family val="3"/>
          </rPr>
          <t>Ｈ24.4より、中山を吸収</t>
        </r>
      </text>
    </comment>
    <comment ref="B67" authorId="1">
      <text>
        <r>
          <rPr>
            <sz val="9"/>
            <rFont val="ＭＳ Ｐゴシック"/>
            <family val="3"/>
          </rPr>
          <t xml:space="preserve">Ｈ24.4より、三原第一の一部を吸収
</t>
        </r>
      </text>
    </comment>
    <comment ref="B65" authorId="0">
      <text>
        <r>
          <rPr>
            <sz val="8"/>
            <color indexed="14"/>
            <rFont val="ＭＳ Ｐゴシック"/>
            <family val="3"/>
          </rPr>
          <t>Ｈ18年7月1日より
古波蔵から一部譲渡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1">
      <text>
        <r>
          <rPr>
            <sz val="9"/>
            <rFont val="ＭＳ Ｐゴシック"/>
            <family val="3"/>
          </rPr>
          <t>Ｈ25.7より、安里より新設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Ｈ２６.3より
具志川東（２）へ分割
Ｈ29.4より、具志川東第二のみどり町以外を吸収
</t>
        </r>
      </text>
    </comment>
    <comment ref="B113" authorId="0">
      <text>
        <r>
          <rPr>
            <b/>
            <sz val="9"/>
            <rFont val="ＭＳ Ｐゴシック"/>
            <family val="3"/>
          </rPr>
          <t>Ｈ２６．５より
大名を吸収
Ｈ28.8より
南風原住宅を吸収</t>
        </r>
      </text>
    </comment>
    <comment ref="J78" authorId="0">
      <text>
        <r>
          <rPr>
            <b/>
            <sz val="9"/>
            <rFont val="ＭＳ Ｐゴシック"/>
            <family val="3"/>
          </rPr>
          <t>Ｈ２６．４より
諸見（3）を吸収</t>
        </r>
      </text>
    </comment>
    <comment ref="J108" authorId="0">
      <text>
        <r>
          <rPr>
            <sz val="9"/>
            <rFont val="ＭＳ Ｐゴシック"/>
            <family val="3"/>
          </rPr>
          <t>Ｈ26.4より、美里を吸収
宮里東販売Cから店名修正</t>
        </r>
      </text>
    </comment>
    <comment ref="N204" authorId="0">
      <text>
        <r>
          <rPr>
            <b/>
            <sz val="9"/>
            <rFont val="ＭＳ Ｐゴシック"/>
            <family val="3"/>
          </rPr>
          <t>Ｈ２６．４より
押川を吸収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9" authorId="0">
      <text>
        <r>
          <rPr>
            <sz val="9"/>
            <rFont val="ＭＳ Ｐゴシック"/>
            <family val="3"/>
          </rPr>
          <t>Ｈ２６．６より
豊見城西を吸収
Ｈ２７．２より
高安（２）を吸収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Ｈ25年12月より
豊見城西から一部譲渡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sz val="8"/>
            <color indexed="14"/>
            <rFont val="ＭＳ Ｐゴシック"/>
            <family val="3"/>
          </rPr>
          <t>Ｈ18年10月1日より
良長店を名称変更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Ｈ２０．４より　豊見城団地から店名変更</t>
        </r>
      </text>
    </comment>
    <comment ref="B119" authorId="0">
      <text>
        <r>
          <rPr>
            <sz val="9"/>
            <rFont val="ＭＳ Ｐゴシック"/>
            <family val="3"/>
          </rPr>
          <t>Ｈ２６．６より
与那原HCを吸収して
板良敷から店名変更
Ｈ２７．４より
与那原を新設
与那原･板良敷から
店名変更</t>
        </r>
      </text>
    </comment>
    <comment ref="J87" authorId="0">
      <text>
        <r>
          <rPr>
            <sz val="8"/>
            <color indexed="10"/>
            <rFont val="ＭＳ Ｐゴシック"/>
            <family val="3"/>
          </rPr>
          <t>Ｈ１９．４より、山内を吸収
山里から店名変更</t>
        </r>
      </text>
    </comment>
    <comment ref="J84" authorId="0">
      <text>
        <r>
          <rPr>
            <sz val="8"/>
            <color indexed="14"/>
            <rFont val="ＭＳ Ｐゴシック"/>
            <family val="3"/>
          </rPr>
          <t>H18年1月20日より
安慶田を名称変更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color indexed="10"/>
            <rFont val="ＭＳ Ｐゴシック"/>
            <family val="3"/>
          </rPr>
          <t>Ｈ１９．４より、一部泡瀬中央へ移動</t>
        </r>
      </text>
    </comment>
    <comment ref="J79" authorId="0">
      <text>
        <r>
          <rPr>
            <sz val="9"/>
            <rFont val="ＭＳ Ｐゴシック"/>
            <family val="3"/>
          </rPr>
          <t>Ｈ２０．１０より　美里西の一部を吸収</t>
        </r>
        <r>
          <rPr>
            <sz val="9"/>
            <color indexed="10"/>
            <rFont val="ＭＳ Ｐゴシック"/>
            <family val="3"/>
          </rPr>
          <t xml:space="preserve">
Ｈ２１．９より　上地を統合</t>
        </r>
      </text>
    </comment>
    <comment ref="N56" authorId="0">
      <text>
        <r>
          <rPr>
            <b/>
            <sz val="9"/>
            <rFont val="ＭＳ Ｐゴシック"/>
            <family val="3"/>
          </rPr>
          <t>H26.9より
福原（1）を吸収して
島袋から店名変更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F89" authorId="0">
      <text>
        <r>
          <rPr>
            <sz val="9"/>
            <rFont val="ＭＳ Ｐゴシック"/>
            <family val="3"/>
          </rPr>
          <t xml:space="preserve">Ｈ26.9より、
北上原（1）を吸収して
北上原（2）より店名変更
Ｈ29.10より、
北上原から店名変更
</t>
        </r>
      </text>
    </comment>
    <comment ref="B241" authorId="0">
      <text>
        <r>
          <rPr>
            <b/>
            <sz val="9"/>
            <rFont val="ＭＳ Ｐゴシック"/>
            <family val="3"/>
          </rPr>
          <t>Ｈ２６．４より
天底（2）を分割し新店</t>
        </r>
        <r>
          <rPr>
            <sz val="9"/>
            <rFont val="ＭＳ Ｐゴシック"/>
            <family val="3"/>
          </rPr>
          <t xml:space="preserve">
</t>
        </r>
      </text>
    </comment>
    <comment ref="B239" authorId="0">
      <text>
        <r>
          <rPr>
            <sz val="8"/>
            <color indexed="10"/>
            <rFont val="ＭＳ Ｐゴシック"/>
            <family val="3"/>
          </rPr>
          <t>Ｈ１９．４より、新設</t>
        </r>
      </text>
    </comment>
    <comment ref="B238" authorId="0">
      <text>
        <r>
          <rPr>
            <sz val="9"/>
            <color indexed="10"/>
            <rFont val="ＭＳ Ｐゴシック"/>
            <family val="3"/>
          </rPr>
          <t>Ｈ２０．１０より、首里原を吸収</t>
        </r>
      </text>
    </comment>
    <comment ref="F112" authorId="0">
      <text>
        <r>
          <rPr>
            <sz val="9"/>
            <rFont val="ＭＳ Ｐゴシック"/>
            <family val="3"/>
          </rPr>
          <t xml:space="preserve">Ｈ２６．１０より、城山団地を統合
</t>
        </r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6" authorId="0">
      <text>
        <r>
          <rPr>
            <b/>
            <sz val="9"/>
            <rFont val="ＭＳ Ｐゴシック"/>
            <family val="3"/>
          </rPr>
          <t>Ｈ２７．２より
池味を廃店して
タイムス直送を新設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3"/>
          </rPr>
          <t>Ｈ27.3.1より
豊原（2）の一部を統合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N97" authorId="0">
      <text>
        <r>
          <rPr>
            <b/>
            <sz val="9"/>
            <rFont val="ＭＳ Ｐゴシック"/>
            <family val="3"/>
          </rPr>
          <t>Ｈ27.3.1より
タイムス直送を統合</t>
        </r>
        <r>
          <rPr>
            <sz val="9"/>
            <rFont val="ＭＳ Ｐゴシック"/>
            <family val="3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3"/>
          </rPr>
          <t>Ｈ２７．４より
与那原･板良敷から
新店</t>
        </r>
      </text>
    </comment>
    <comment ref="B110" authorId="2">
      <text>
        <r>
          <rPr>
            <b/>
            <sz val="9"/>
            <rFont val="ＭＳ Ｐゴシック"/>
            <family val="3"/>
          </rPr>
          <t>Ｈ28.8より、
兼城・宮平へ統合</t>
        </r>
      </text>
    </comment>
    <comment ref="B138" authorId="2">
      <text>
        <r>
          <rPr>
            <b/>
            <sz val="9"/>
            <rFont val="ＭＳ Ｐゴシック"/>
            <family val="3"/>
          </rPr>
          <t>Ｈ28.8より
西原中央HCへ統合</t>
        </r>
      </text>
    </comment>
    <comment ref="B139" authorId="2">
      <text>
        <r>
          <rPr>
            <b/>
            <sz val="9"/>
            <rFont val="ＭＳ Ｐゴシック"/>
            <family val="3"/>
          </rPr>
          <t>Ｈ28.8より廃店し、
西原中央HCと我謝
へ分割</t>
        </r>
      </text>
    </comment>
    <comment ref="B133" authorId="2">
      <text>
        <r>
          <rPr>
            <b/>
            <sz val="9"/>
            <rFont val="ＭＳ Ｐゴシック"/>
            <family val="3"/>
          </rPr>
          <t>Ｈ28.8より、
西原兼久の一部を吸収</t>
        </r>
      </text>
    </comment>
    <comment ref="B131" authorId="2">
      <text>
        <r>
          <rPr>
            <b/>
            <sz val="9"/>
            <rFont val="ＭＳ Ｐゴシック"/>
            <family val="3"/>
          </rPr>
          <t>Ｈ28.8より、小那覇と、西原兼久の
一部を吸収</t>
        </r>
      </text>
    </comment>
    <comment ref="B42" authorId="2">
      <text>
        <r>
          <rPr>
            <b/>
            <sz val="9"/>
            <rFont val="ＭＳ Ｐゴシック"/>
            <family val="3"/>
          </rPr>
          <t>Ｈ28.8より、金城・具志へ統合</t>
        </r>
      </text>
    </comment>
    <comment ref="B38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B56" authorId="2">
      <text>
        <r>
          <rPr>
            <b/>
            <sz val="9"/>
            <rFont val="ＭＳ Ｐゴシック"/>
            <family val="3"/>
          </rPr>
          <t>Ｈ28.8より、末吉団地と統合</t>
        </r>
      </text>
    </comment>
    <comment ref="F23" authorId="2">
      <text>
        <r>
          <rPr>
            <b/>
            <sz val="9"/>
            <rFont val="ＭＳ Ｐゴシック"/>
            <family val="3"/>
          </rPr>
          <t>Ｈ28.8より、末吉団地を廃店し銘苅へ</t>
        </r>
      </text>
    </comment>
    <comment ref="B51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F58" authorId="2">
      <text>
        <r>
          <rPr>
            <sz val="9"/>
            <rFont val="ＭＳ Ｐゴシック"/>
            <family val="3"/>
          </rPr>
          <t xml:space="preserve">Ｈ28.8より、浦添中央（2）を廃店し、
宮城・屋富祖３丁目へ統合
Ｈ28.9より、浦添中央（2）を新設し、
宮城・屋冨祖三丁目の一部を吸収
</t>
        </r>
      </text>
    </comment>
    <comment ref="B52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B39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Ｈ28.9より、阿波根パークを吸収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Ｈ28.9より、阿波根パークを廃店し、座波へ統合</t>
        </r>
      </text>
    </comment>
    <comment ref="F128" authorId="2">
      <text>
        <r>
          <rPr>
            <sz val="9"/>
            <rFont val="ＭＳ Ｐゴシック"/>
            <family val="3"/>
          </rPr>
          <t xml:space="preserve">Ｈ28.9より、喜友名の一部を吸収し、伊佐を名称変更し、伊佐・大山第二とする。
</t>
        </r>
      </text>
    </comment>
    <comment ref="F123" authorId="2">
      <text>
        <r>
          <rPr>
            <sz val="9"/>
            <rFont val="ＭＳ Ｐゴシック"/>
            <family val="3"/>
          </rPr>
          <t xml:space="preserve">一部を伊佐・大山第二へ分割
</t>
        </r>
      </text>
    </comment>
    <comment ref="B136" authorId="2">
      <text>
        <r>
          <rPr>
            <b/>
            <sz val="9"/>
            <rFont val="ＭＳ Ｐゴシック"/>
            <family val="3"/>
          </rPr>
          <t>Ｈ29.2より、
翁長を吸収</t>
        </r>
      </text>
    </comment>
    <comment ref="B128" authorId="2">
      <text>
        <r>
          <rPr>
            <b/>
            <sz val="9"/>
            <rFont val="ＭＳ Ｐゴシック"/>
            <family val="3"/>
          </rPr>
          <t>Ｈ29.2より、
坂田販売Cへ統合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Ｈ29.4より久米松山から分割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Ｈ29.4より東町を吸収
</t>
        </r>
      </text>
    </comment>
    <comment ref="B54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B55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F6" authorId="0">
      <text>
        <r>
          <rPr>
            <sz val="9"/>
            <rFont val="ＭＳ Ｐゴシック"/>
            <family val="3"/>
          </rPr>
          <t>Ｈ29.4より、新都心から分割</t>
        </r>
      </text>
    </comment>
    <comment ref="B62" authorId="0">
      <text>
        <r>
          <rPr>
            <sz val="9"/>
            <rFont val="ＭＳ Ｐゴシック"/>
            <family val="3"/>
          </rPr>
          <t>Ｈ29.4より、古島（2）を吸収</t>
        </r>
      </text>
    </comment>
    <comment ref="J53" authorId="0">
      <text>
        <r>
          <rPr>
            <sz val="9"/>
            <rFont val="ＭＳ Ｐゴシック"/>
            <family val="3"/>
          </rPr>
          <t>Ｈ29.4より、饒波を吸収
Ｈ29.10より、根差部から
店名変更</t>
        </r>
      </text>
    </comment>
    <comment ref="F116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F118" authorId="0">
      <text>
        <r>
          <rPr>
            <sz val="9"/>
            <rFont val="ＭＳ Ｐゴシック"/>
            <family val="3"/>
          </rPr>
          <t xml:space="preserve">Ｈ29.4より、愛知の一部を吸収
Ｈ29.10より、中原から店名変更
</t>
        </r>
        <r>
          <rPr>
            <b/>
            <sz val="9"/>
            <rFont val="ＭＳ Ｐゴシック"/>
            <family val="3"/>
          </rPr>
          <t xml:space="preserve">
Ｈ30.6.1～
志真志から一部吸収</t>
        </r>
      </text>
    </comment>
    <comment ref="F119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Ｈ29.4より、北谷西から分割して砂辺団地
</t>
        </r>
      </text>
    </comment>
    <comment ref="B193" authorId="0">
      <text>
        <r>
          <rPr>
            <sz val="9"/>
            <rFont val="ＭＳ Ｐゴシック"/>
            <family val="3"/>
          </rPr>
          <t xml:space="preserve">Ｈ29.4より。座喜味を吸収
</t>
        </r>
      </text>
    </comment>
    <comment ref="N76" authorId="0">
      <text>
        <r>
          <rPr>
            <sz val="9"/>
            <rFont val="ＭＳ Ｐゴシック"/>
            <family val="3"/>
          </rPr>
          <t>Ｈ29.4より、具志川東第二のみどり町を吸収</t>
        </r>
      </text>
    </comment>
    <comment ref="J128" authorId="0">
      <text>
        <r>
          <rPr>
            <sz val="9"/>
            <rFont val="ＭＳ Ｐゴシック"/>
            <family val="3"/>
          </rPr>
          <t>Ｈ２９．９月～
新設：石川第三の一部を吸収</t>
        </r>
      </text>
    </comment>
    <comment ref="N15" authorId="2">
      <text>
        <r>
          <rPr>
            <sz val="9"/>
            <rFont val="ＭＳ Ｐゴシック"/>
            <family val="3"/>
          </rPr>
          <t>Ｈ29.10より、
愛地（２）から店名変更</t>
        </r>
      </text>
    </comment>
    <comment ref="F57" authorId="2">
      <text>
        <r>
          <rPr>
            <sz val="8"/>
            <rFont val="ＭＳ Ｐゴシック"/>
            <family val="3"/>
          </rPr>
          <t>旧名： 城間（1）
Ｈ29.12.1
城間・安波茶から
名称変更・エリア変更</t>
        </r>
      </text>
    </comment>
    <comment ref="J136" authorId="2">
      <text>
        <r>
          <rPr>
            <sz val="9"/>
            <rFont val="ＭＳ Ｐゴシック"/>
            <family val="3"/>
          </rPr>
          <t>Ｈ29.10より、
新赤道江洲から店名変更</t>
        </r>
      </text>
    </comment>
    <comment ref="F63" authorId="2">
      <text>
        <r>
          <rPr>
            <sz val="9"/>
            <rFont val="ＭＳ Ｐゴシック"/>
            <family val="3"/>
          </rPr>
          <t>H29.12.1
新設</t>
        </r>
      </text>
    </comment>
    <comment ref="F51" authorId="2">
      <text>
        <r>
          <rPr>
            <sz val="9"/>
            <rFont val="ＭＳ Ｐゴシック"/>
            <family val="3"/>
          </rPr>
          <t>Ｈ30.1より、牧港の一部を吸収</t>
        </r>
      </text>
    </comment>
    <comment ref="F53" authorId="2">
      <text>
        <r>
          <rPr>
            <sz val="9"/>
            <rFont val="ＭＳ Ｐゴシック"/>
            <family val="3"/>
          </rPr>
          <t>Ｈ30.1より、牧港の一部を吸収し名称を牧港団地から変更</t>
        </r>
      </text>
    </comment>
    <comment ref="J30" authorId="2">
      <text>
        <r>
          <rPr>
            <sz val="9"/>
            <rFont val="ＭＳ Ｐゴシック"/>
            <family val="3"/>
          </rPr>
          <t>H30.6.1～
吸収
浜川団地から</t>
        </r>
      </text>
    </comment>
    <comment ref="F55" authorId="2">
      <text>
        <r>
          <rPr>
            <b/>
            <sz val="9"/>
            <rFont val="ＭＳ Ｐゴシック"/>
            <family val="3"/>
          </rPr>
          <t>PC-222_k-fujisao:</t>
        </r>
        <r>
          <rPr>
            <sz val="9"/>
            <rFont val="ＭＳ Ｐゴシック"/>
            <family val="3"/>
          </rPr>
          <t xml:space="preserve">
Ｈ30.6.1～
廃店
</t>
        </r>
      </text>
    </comment>
    <comment ref="F114" authorId="2">
      <text>
        <r>
          <rPr>
            <b/>
            <sz val="9"/>
            <rFont val="ＭＳ Ｐゴシック"/>
            <family val="3"/>
          </rPr>
          <t>Ｈ30.6.1～
志真志から一部吸収</t>
        </r>
      </text>
    </comment>
  </commentList>
</comments>
</file>

<file path=xl/comments3.xml><?xml version="1.0" encoding="utf-8"?>
<comments xmlns="http://schemas.openxmlformats.org/spreadsheetml/2006/main">
  <authors>
    <author>荒尾日出夫</author>
  </authors>
  <commentList>
    <comment ref="B8" authorId="0">
      <text>
        <r>
          <rPr>
            <b/>
            <sz val="9"/>
            <rFont val="ＭＳ Ｐゴシック"/>
            <family val="3"/>
          </rPr>
          <t>Ｈ２７．９より
美崎町を吸収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荒尾日出夫</author>
    <author>佐藤</author>
  </authors>
  <commentList>
    <comment ref="F11" authorId="0">
      <text>
        <r>
          <rPr>
            <sz val="9"/>
            <rFont val="ＭＳ Ｐゴシック"/>
            <family val="3"/>
          </rPr>
          <t xml:space="preserve">Ｈ２７．１１より
登野城黒島より店名変更
</t>
        </r>
      </text>
    </comment>
    <comment ref="F12" authorId="0">
      <text>
        <r>
          <rPr>
            <b/>
            <sz val="9"/>
            <rFont val="ＭＳ Ｐゴシック"/>
            <family val="3"/>
          </rPr>
          <t>Ｈ２７．１１より
登野城西銘より店名変更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sz val="9"/>
            <rFont val="ＭＳ Ｐゴシック"/>
            <family val="3"/>
          </rPr>
          <t xml:space="preserve">Ｈ24.11より、大野を吸収
</t>
        </r>
      </text>
    </comment>
    <comment ref="F13" authorId="0">
      <text>
        <r>
          <rPr>
            <b/>
            <sz val="9"/>
            <rFont val="ＭＳ Ｐゴシック"/>
            <family val="3"/>
          </rPr>
          <t>Ｈ２７．１１より
登野城嵩原より店名変更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Ｈ24.11より、大嵩を吸収して、山原・吉原第一・第二へ分割
H２６．１１より
山原を吸収
</t>
        </r>
      </text>
    </comment>
    <comment ref="B12" authorId="1">
      <text>
        <r>
          <rPr>
            <sz val="9"/>
            <rFont val="ＭＳ Ｐゴシック"/>
            <family val="3"/>
          </rPr>
          <t xml:space="preserve">Ｈ24.11より、大川から分割
</t>
        </r>
      </text>
    </comment>
    <comment ref="J15" authorId="1">
      <text>
        <r>
          <rPr>
            <sz val="9"/>
            <rFont val="ＭＳ Ｐゴシック"/>
            <family val="3"/>
          </rPr>
          <t>Ｈ24.11より、大嵩の一部を吸収</t>
        </r>
      </text>
    </comment>
    <comment ref="J16" authorId="1">
      <text>
        <r>
          <rPr>
            <sz val="9"/>
            <rFont val="ＭＳ Ｐゴシック"/>
            <family val="3"/>
          </rPr>
          <t>Ｈ２３．８より、崎枝松本を吸収して、崎枝野底から店名変更</t>
        </r>
      </text>
    </comment>
    <comment ref="F17" authorId="1">
      <text>
        <r>
          <rPr>
            <sz val="9"/>
            <rFont val="ＭＳ Ｐゴシック"/>
            <family val="3"/>
          </rPr>
          <t xml:space="preserve">Ｈ24.11より、磯部第一を吸収
</t>
        </r>
      </text>
    </comment>
  </commentList>
</comments>
</file>

<file path=xl/sharedStrings.xml><?xml version="1.0" encoding="utf-8"?>
<sst xmlns="http://schemas.openxmlformats.org/spreadsheetml/2006/main" count="2050" uniqueCount="1657">
  <si>
    <t>室　川</t>
  </si>
  <si>
    <t>吉　原</t>
  </si>
  <si>
    <t>知　花</t>
  </si>
  <si>
    <t>豊見城東販売Ｃ</t>
  </si>
  <si>
    <t>本島合計</t>
  </si>
  <si>
    <t>離島合計</t>
  </si>
  <si>
    <t>総合計</t>
  </si>
  <si>
    <t>NO.1</t>
  </si>
  <si>
    <t>No.2</t>
  </si>
  <si>
    <t>美　浦</t>
  </si>
  <si>
    <t>泡　瀬</t>
  </si>
  <si>
    <t>海　邦</t>
  </si>
  <si>
    <t>桑　江</t>
  </si>
  <si>
    <t>栄　口</t>
  </si>
  <si>
    <t>美　浜</t>
  </si>
  <si>
    <t>水　釜</t>
  </si>
  <si>
    <t>饒　辺</t>
  </si>
  <si>
    <t>具志川宮里</t>
  </si>
  <si>
    <t>具志川江洲</t>
  </si>
  <si>
    <t>米　原</t>
  </si>
  <si>
    <t>喜　仲</t>
  </si>
  <si>
    <t>宇　堅</t>
  </si>
  <si>
    <t>天　願</t>
  </si>
  <si>
    <t>松　本</t>
  </si>
  <si>
    <t>波　平</t>
  </si>
  <si>
    <t>長　浜</t>
  </si>
  <si>
    <t>読　谷</t>
  </si>
  <si>
    <t>宇　座</t>
  </si>
  <si>
    <t>伊　波</t>
  </si>
  <si>
    <t>城　前</t>
  </si>
  <si>
    <t>屋　嘉</t>
  </si>
  <si>
    <t>中　川</t>
  </si>
  <si>
    <t>城　原</t>
  </si>
  <si>
    <t>谷　茶</t>
  </si>
  <si>
    <t>久　志</t>
  </si>
  <si>
    <t>二　見</t>
  </si>
  <si>
    <t>大　川</t>
  </si>
  <si>
    <t>瀬　高</t>
  </si>
  <si>
    <t>汀　間</t>
  </si>
  <si>
    <t>嘉　陽</t>
  </si>
  <si>
    <t>喜　瀬</t>
  </si>
  <si>
    <t>幸　喜</t>
  </si>
  <si>
    <t>許　田</t>
  </si>
  <si>
    <t>大　北</t>
  </si>
  <si>
    <t>為　又</t>
  </si>
  <si>
    <t>屋　部</t>
  </si>
  <si>
    <t>旭　川</t>
  </si>
  <si>
    <t>安　和</t>
  </si>
  <si>
    <t>部　間</t>
  </si>
  <si>
    <t>呉　我</t>
  </si>
  <si>
    <t>仲　尾</t>
  </si>
  <si>
    <t>親　川</t>
  </si>
  <si>
    <t>源　河</t>
  </si>
  <si>
    <t>　</t>
  </si>
  <si>
    <t>屋　我</t>
  </si>
  <si>
    <t>我　部</t>
  </si>
  <si>
    <t>大　堂</t>
  </si>
  <si>
    <t>大　嵐</t>
  </si>
  <si>
    <t>越　地</t>
  </si>
  <si>
    <t>兼　次</t>
  </si>
  <si>
    <t>具志川村合計</t>
  </si>
  <si>
    <t>仲里村合計</t>
  </si>
  <si>
    <t>※久米島合計</t>
  </si>
  <si>
    <t>仲　地</t>
  </si>
  <si>
    <t>粟　国</t>
  </si>
  <si>
    <t>城辺新城</t>
  </si>
  <si>
    <t>池　間</t>
  </si>
  <si>
    <t>宮古平良販売Ｃ</t>
  </si>
  <si>
    <t>狩　俣</t>
  </si>
  <si>
    <t>福　里</t>
  </si>
  <si>
    <t>砂　川</t>
  </si>
  <si>
    <t>城　辺</t>
  </si>
  <si>
    <t>上　地</t>
  </si>
  <si>
    <t>※八重山　　４７　２０７</t>
  </si>
  <si>
    <t>白　保</t>
  </si>
  <si>
    <t>西表東部</t>
  </si>
  <si>
    <t>西表祖納</t>
  </si>
  <si>
    <t>西表船浦</t>
  </si>
  <si>
    <t>西表白浜</t>
  </si>
  <si>
    <t>西表船浮</t>
  </si>
  <si>
    <t>白間分店</t>
  </si>
  <si>
    <t>湧川（２）</t>
  </si>
  <si>
    <t>慶佐次（２）</t>
  </si>
  <si>
    <t>新興通り</t>
  </si>
  <si>
    <t>上照間</t>
  </si>
  <si>
    <t>津堅島</t>
  </si>
  <si>
    <t>平敷屋</t>
  </si>
  <si>
    <t>平安名</t>
  </si>
  <si>
    <t>大北市営</t>
  </si>
  <si>
    <t>長浜原</t>
  </si>
  <si>
    <t>名護団地</t>
  </si>
  <si>
    <t>沖永良部知名</t>
  </si>
  <si>
    <t>豊見城Nt</t>
  </si>
  <si>
    <t>つきしろ</t>
  </si>
  <si>
    <t>真栄原</t>
  </si>
  <si>
    <t>普天間販売Ｃ</t>
  </si>
  <si>
    <t>宇地泊</t>
  </si>
  <si>
    <t>城山団地</t>
  </si>
  <si>
    <t>沖縄中央</t>
  </si>
  <si>
    <t>南桃原</t>
  </si>
  <si>
    <t>泡瀬崎</t>
  </si>
  <si>
    <t>美東団地</t>
  </si>
  <si>
    <t>平安座</t>
  </si>
  <si>
    <t>屋慶名</t>
  </si>
  <si>
    <t>東照間</t>
  </si>
  <si>
    <t>平安名</t>
  </si>
  <si>
    <t>平敷屋（１）</t>
  </si>
  <si>
    <t>南風原</t>
  </si>
  <si>
    <t>上照間</t>
  </si>
  <si>
    <t>みどり町</t>
  </si>
  <si>
    <t>比　地</t>
  </si>
  <si>
    <t>西表東部</t>
  </si>
  <si>
    <t>愛楽園</t>
  </si>
  <si>
    <t>世富慶</t>
  </si>
  <si>
    <t>柳</t>
  </si>
  <si>
    <t>湖辺底</t>
  </si>
  <si>
    <t>名護西</t>
  </si>
  <si>
    <t>辺野古（１）</t>
  </si>
  <si>
    <t>底仁屋</t>
  </si>
  <si>
    <t>天仁屋</t>
  </si>
  <si>
    <t>水納島</t>
  </si>
  <si>
    <t>仲尾次</t>
  </si>
  <si>
    <t>我部祖河</t>
  </si>
  <si>
    <t>真栄田</t>
  </si>
  <si>
    <t>安富祖</t>
  </si>
  <si>
    <t>大兼久</t>
  </si>
  <si>
    <t>謝名城</t>
  </si>
  <si>
    <t>呉我山</t>
  </si>
  <si>
    <t>我喜屋</t>
  </si>
  <si>
    <t>座間味</t>
  </si>
  <si>
    <t>石垣直送</t>
  </si>
  <si>
    <t>南大東</t>
  </si>
  <si>
    <t>北大東</t>
  </si>
  <si>
    <t>慶佐次（１）</t>
  </si>
  <si>
    <t>浜</t>
  </si>
  <si>
    <t>辺土名</t>
  </si>
  <si>
    <t>辺野喜</t>
  </si>
  <si>
    <t>屋我地直送</t>
  </si>
  <si>
    <t>宜野座</t>
  </si>
  <si>
    <t>数久田</t>
  </si>
  <si>
    <t>崎本部</t>
  </si>
  <si>
    <t>本部谷茶</t>
  </si>
  <si>
    <t>東宮城</t>
  </si>
  <si>
    <t>渡嘉敷村（390）　４７　３５３</t>
  </si>
  <si>
    <t>与那国町</t>
  </si>
  <si>
    <t>中城泊</t>
  </si>
  <si>
    <r>
      <t>新報発送</t>
    </r>
    <r>
      <rPr>
        <sz val="6"/>
        <rFont val="ＭＳ Ｐゴシック"/>
        <family val="3"/>
      </rPr>
      <t>(星条旗)</t>
    </r>
  </si>
  <si>
    <t>真喜屋</t>
  </si>
  <si>
    <t>根路銘</t>
  </si>
  <si>
    <t>ビル原</t>
  </si>
  <si>
    <t>宇加地</t>
  </si>
  <si>
    <t>南恩納</t>
  </si>
  <si>
    <t>名嘉真</t>
  </si>
  <si>
    <t>伊武部</t>
  </si>
  <si>
    <t>伊良皆</t>
  </si>
  <si>
    <t>波平（１）</t>
  </si>
  <si>
    <t>座喜味</t>
  </si>
  <si>
    <t>平良川</t>
  </si>
  <si>
    <t>読谷ニュータウン</t>
  </si>
  <si>
    <t>県営名護団地</t>
  </si>
  <si>
    <t>仲尾次</t>
  </si>
  <si>
    <t>渡名喜</t>
  </si>
  <si>
    <t>粟国</t>
  </si>
  <si>
    <t>真我里</t>
  </si>
  <si>
    <t>嘉手苅</t>
  </si>
  <si>
    <t>奥売店</t>
  </si>
  <si>
    <t>消防通り</t>
  </si>
  <si>
    <t>伊是名</t>
  </si>
  <si>
    <t>那覇（西）</t>
  </si>
  <si>
    <t>那覇泊</t>
  </si>
  <si>
    <t>ガタ原</t>
  </si>
  <si>
    <t>【粟国村】（410）　４７　３５５</t>
  </si>
  <si>
    <t>【平良市】　（420）</t>
  </si>
  <si>
    <t>【城辺町】　（430）</t>
  </si>
  <si>
    <t>【上野村】　（440）</t>
  </si>
  <si>
    <t>郵送</t>
  </si>
  <si>
    <t>【下地町】　（450）</t>
  </si>
  <si>
    <t>【伊良部町】　（460）</t>
  </si>
  <si>
    <t>【多良間】　（470）</t>
  </si>
  <si>
    <t>【石垣市】　（480）</t>
  </si>
  <si>
    <t>【竹富町】　（490）</t>
  </si>
  <si>
    <t>【旧那覇】　（011）</t>
  </si>
  <si>
    <t>【旧真和志】　（012）</t>
  </si>
  <si>
    <t>【旧小禄】　（013）</t>
  </si>
  <si>
    <t>西崎西</t>
  </si>
  <si>
    <t>西崎東</t>
  </si>
  <si>
    <t>【旧首里】　（014）</t>
  </si>
  <si>
    <t>【旧コザ】　（171）</t>
  </si>
  <si>
    <t>【旧美里】　（172）</t>
  </si>
  <si>
    <t>【旧久志】　（281）</t>
  </si>
  <si>
    <t>平良市合計</t>
  </si>
  <si>
    <t>【平良市】</t>
  </si>
  <si>
    <t>平良地区</t>
  </si>
  <si>
    <t>城辺地区</t>
  </si>
  <si>
    <t>下地地区</t>
  </si>
  <si>
    <t>上野地区</t>
  </si>
  <si>
    <t>伊良部地区</t>
  </si>
  <si>
    <t>多良間地区</t>
  </si>
  <si>
    <t>【旧名護】　（282）</t>
  </si>
  <si>
    <t>【旧屋部】　（283）</t>
  </si>
  <si>
    <t>【旧羽地】　（284）</t>
  </si>
  <si>
    <t>【旧屋我地】　（285）</t>
  </si>
  <si>
    <t>糸満喜屋武</t>
  </si>
  <si>
    <t>南波平</t>
  </si>
  <si>
    <t>摩文仁</t>
  </si>
  <si>
    <t>糸満山城</t>
  </si>
  <si>
    <t>志多伯</t>
  </si>
  <si>
    <t>糸満豊原</t>
  </si>
  <si>
    <t>糸満大里</t>
  </si>
  <si>
    <t>真栄里</t>
  </si>
  <si>
    <t>宜野湾西</t>
  </si>
  <si>
    <t>小禄中央</t>
  </si>
  <si>
    <t>具志頭</t>
  </si>
  <si>
    <t>玻名城</t>
  </si>
  <si>
    <t>板良敷</t>
  </si>
  <si>
    <t>目取真</t>
  </si>
  <si>
    <t>志堅原</t>
  </si>
  <si>
    <t>安谷屋</t>
  </si>
  <si>
    <t>中城団地</t>
  </si>
  <si>
    <t>中之町</t>
  </si>
  <si>
    <t>センター</t>
  </si>
  <si>
    <t>安慶田</t>
  </si>
  <si>
    <t>久保田</t>
  </si>
  <si>
    <t>なかばる</t>
  </si>
  <si>
    <t>松　尾</t>
  </si>
  <si>
    <t>開　南</t>
  </si>
  <si>
    <t>東　町</t>
  </si>
  <si>
    <t>壷　川</t>
  </si>
  <si>
    <t>樋　川</t>
  </si>
  <si>
    <t>古波蔵販売C</t>
  </si>
  <si>
    <t>銘　苅</t>
  </si>
  <si>
    <t>繁多川販売C</t>
  </si>
  <si>
    <t>安里販売C</t>
  </si>
  <si>
    <t>国　場</t>
  </si>
  <si>
    <t>安　謝</t>
  </si>
  <si>
    <t>古　島</t>
  </si>
  <si>
    <t>経塚</t>
  </si>
  <si>
    <t>大　道</t>
  </si>
  <si>
    <t>松　川</t>
  </si>
  <si>
    <t>長　田</t>
  </si>
  <si>
    <t>上　間</t>
  </si>
  <si>
    <t>高　良</t>
  </si>
  <si>
    <t>具　志</t>
  </si>
  <si>
    <t>金　城</t>
  </si>
  <si>
    <t>上与那原</t>
  </si>
  <si>
    <t>県営大原団地</t>
  </si>
  <si>
    <t>喜屋武</t>
  </si>
  <si>
    <t>栄野比</t>
  </si>
  <si>
    <t>末　吉</t>
  </si>
  <si>
    <t>松　島</t>
  </si>
  <si>
    <t>沢　岻</t>
  </si>
  <si>
    <t>前　田</t>
  </si>
  <si>
    <t>当　山</t>
  </si>
  <si>
    <t>浦添中央HC</t>
  </si>
  <si>
    <t>宮　城</t>
  </si>
  <si>
    <t>牧港中央HC</t>
  </si>
  <si>
    <t>壷川・東町</t>
  </si>
  <si>
    <t>空港直送</t>
  </si>
  <si>
    <t>仲　間</t>
  </si>
  <si>
    <t>潮　平</t>
  </si>
  <si>
    <t>座　波</t>
  </si>
  <si>
    <t>泡瀬中央</t>
  </si>
  <si>
    <t>武　富</t>
  </si>
  <si>
    <t>賀　数</t>
  </si>
  <si>
    <t>国　吉</t>
  </si>
  <si>
    <t>上　里</t>
  </si>
  <si>
    <t>米　須</t>
  </si>
  <si>
    <t>大湾古堅</t>
  </si>
  <si>
    <t>山　城</t>
  </si>
  <si>
    <t>大　度</t>
  </si>
  <si>
    <t>真　壁</t>
  </si>
  <si>
    <t>石垣大浜</t>
  </si>
  <si>
    <t>本部直送</t>
  </si>
  <si>
    <t>大宜味団地</t>
  </si>
  <si>
    <t>大宜味直送</t>
  </si>
  <si>
    <t>饒　波</t>
  </si>
  <si>
    <t>嘉　数</t>
  </si>
  <si>
    <t>溝　原</t>
  </si>
  <si>
    <t>後　原</t>
  </si>
  <si>
    <t>港　川</t>
  </si>
  <si>
    <t>安　里</t>
  </si>
  <si>
    <t>仲　座</t>
  </si>
  <si>
    <t>寄　宮</t>
  </si>
  <si>
    <t>坂田販売C</t>
  </si>
  <si>
    <t>長　毛</t>
  </si>
  <si>
    <t>百　名</t>
  </si>
  <si>
    <t>新　原</t>
  </si>
  <si>
    <t>糸　数</t>
  </si>
  <si>
    <t>垣　花</t>
  </si>
  <si>
    <t>前　川</t>
  </si>
  <si>
    <t>堀　川</t>
  </si>
  <si>
    <t>奥　武</t>
  </si>
  <si>
    <t>富　里</t>
  </si>
  <si>
    <t>船　越</t>
  </si>
  <si>
    <t>海　野</t>
  </si>
  <si>
    <t>知　名</t>
  </si>
  <si>
    <t>久　原</t>
  </si>
  <si>
    <t>板　馬</t>
  </si>
  <si>
    <t>牧志・久茂地</t>
  </si>
  <si>
    <t>當山・屋嘉部</t>
  </si>
  <si>
    <t>喜良原・下親慶原</t>
  </si>
  <si>
    <t>伊江島</t>
  </si>
  <si>
    <t>山　里</t>
  </si>
  <si>
    <t>知　念</t>
  </si>
  <si>
    <t>馬　天</t>
  </si>
  <si>
    <t>上田</t>
  </si>
  <si>
    <t>豊見城西</t>
  </si>
  <si>
    <t>兼　久</t>
  </si>
  <si>
    <t>佐　敷</t>
  </si>
  <si>
    <t>小　谷</t>
  </si>
  <si>
    <t>伊　原</t>
  </si>
  <si>
    <t>新　開</t>
  </si>
  <si>
    <t>国頭奥間</t>
  </si>
  <si>
    <t>小　城</t>
  </si>
  <si>
    <t>宜　次</t>
  </si>
  <si>
    <t>富　盛</t>
  </si>
  <si>
    <t>南風原中央HC</t>
  </si>
  <si>
    <t>高安第二</t>
  </si>
  <si>
    <t>真玉橋</t>
  </si>
  <si>
    <t>福原第一</t>
  </si>
  <si>
    <t>海邦町</t>
  </si>
  <si>
    <t>北谷東ｾﾝﾀｰ</t>
  </si>
  <si>
    <t>読谷ﾊｲﾗﾝﾄﾞ</t>
  </si>
  <si>
    <t>山　川</t>
  </si>
  <si>
    <t>大　名</t>
  </si>
  <si>
    <t>照　屋</t>
  </si>
  <si>
    <t>神　里</t>
  </si>
  <si>
    <t>新　川</t>
  </si>
  <si>
    <t>目取真</t>
  </si>
  <si>
    <t>古　堅</t>
  </si>
  <si>
    <t>西　原</t>
  </si>
  <si>
    <t>福　原</t>
  </si>
  <si>
    <t>当　間</t>
  </si>
  <si>
    <t>平　川</t>
  </si>
  <si>
    <t>銭　又</t>
  </si>
  <si>
    <t>嶺　井</t>
  </si>
  <si>
    <t>仲　程</t>
  </si>
  <si>
    <t>当　添</t>
  </si>
  <si>
    <t>翁　長</t>
  </si>
  <si>
    <t>坂　田</t>
  </si>
  <si>
    <t>我　謝</t>
  </si>
  <si>
    <t>安　室</t>
  </si>
  <si>
    <t>幸　地</t>
  </si>
  <si>
    <t>西原中央HC</t>
  </si>
  <si>
    <t>伊　集</t>
  </si>
  <si>
    <t>東村平良</t>
  </si>
  <si>
    <t>北　浜</t>
  </si>
  <si>
    <t>津　覇</t>
  </si>
  <si>
    <t>奥　間</t>
  </si>
  <si>
    <t>屋　宜</t>
  </si>
  <si>
    <t>小禄販売C</t>
  </si>
  <si>
    <t>新川真地</t>
  </si>
  <si>
    <t>具志堅</t>
  </si>
  <si>
    <t>本部具志堅</t>
  </si>
  <si>
    <t>久　場</t>
  </si>
  <si>
    <t>登　又</t>
  </si>
  <si>
    <t>添　石</t>
  </si>
  <si>
    <t>熱　田</t>
  </si>
  <si>
    <t>渡　口</t>
  </si>
  <si>
    <t>石　平</t>
  </si>
  <si>
    <t>愛　知</t>
  </si>
  <si>
    <t>野　嵩</t>
  </si>
  <si>
    <t>北中城南</t>
  </si>
  <si>
    <t>大　山</t>
  </si>
  <si>
    <t>嘉　数</t>
  </si>
  <si>
    <t>伊　佐</t>
  </si>
  <si>
    <t>津　堅</t>
  </si>
  <si>
    <t>浜　屋</t>
  </si>
  <si>
    <t>繁多川</t>
  </si>
  <si>
    <t>津嘉山</t>
  </si>
  <si>
    <t>住　吉</t>
  </si>
  <si>
    <t>園　田</t>
  </si>
  <si>
    <t>胡　屋</t>
  </si>
  <si>
    <t>越　来</t>
  </si>
  <si>
    <t>山　内</t>
  </si>
  <si>
    <t>宮　里</t>
  </si>
  <si>
    <t>美　里</t>
  </si>
  <si>
    <t>池　原</t>
  </si>
  <si>
    <t>登　川</t>
  </si>
  <si>
    <t>北　美</t>
  </si>
  <si>
    <t>高　離</t>
  </si>
  <si>
    <t>桃　原</t>
  </si>
  <si>
    <t>伊　計</t>
  </si>
  <si>
    <t>池　味</t>
  </si>
  <si>
    <t>美　原</t>
  </si>
  <si>
    <t>伊　波</t>
  </si>
  <si>
    <t>前　原</t>
  </si>
  <si>
    <t>塩　屋</t>
  </si>
  <si>
    <t>城辺直送</t>
  </si>
  <si>
    <t>福里直送</t>
  </si>
  <si>
    <t>伊良部</t>
  </si>
  <si>
    <t>佐良浜</t>
  </si>
  <si>
    <t>下地直送</t>
  </si>
  <si>
    <t>コザ中央</t>
  </si>
  <si>
    <t>美　越</t>
  </si>
  <si>
    <t>上野直送</t>
  </si>
  <si>
    <t>多良間</t>
  </si>
  <si>
    <t>【平良市】</t>
  </si>
  <si>
    <t>【城辺町】</t>
  </si>
  <si>
    <t>【伊良部町】</t>
  </si>
  <si>
    <t>【下地町】</t>
  </si>
  <si>
    <t>【上野村】</t>
  </si>
  <si>
    <t>【多良間村】</t>
  </si>
  <si>
    <t>【石垣市】</t>
  </si>
  <si>
    <t>【竹富町】</t>
  </si>
  <si>
    <t>【与那国町】</t>
  </si>
  <si>
    <t>【仲里村】</t>
  </si>
  <si>
    <t>【具志川村】</t>
  </si>
  <si>
    <t>川　田</t>
  </si>
  <si>
    <t>米　原</t>
  </si>
  <si>
    <t>天　願</t>
  </si>
  <si>
    <t>【旧名護】　（40）</t>
  </si>
  <si>
    <t>【旧羽地】　（42）</t>
  </si>
  <si>
    <t>【旧屋部】　（41）</t>
  </si>
  <si>
    <t>【旧屋我地】　（43）</t>
  </si>
  <si>
    <t>【旧久志】　（44）</t>
  </si>
  <si>
    <t>【旧那覇】　（1）</t>
  </si>
  <si>
    <t>【旧小禄】　（4）</t>
  </si>
  <si>
    <t>今帰仁直送</t>
  </si>
  <si>
    <t>【旧真和志】　（2）</t>
  </si>
  <si>
    <t>【旧首里】　（3）</t>
  </si>
  <si>
    <t>【旧コザ】　（26）</t>
  </si>
  <si>
    <t>【旧美里】　（27）</t>
  </si>
  <si>
    <t>昆　布</t>
  </si>
  <si>
    <t>赤　野</t>
  </si>
  <si>
    <t>暗　川</t>
  </si>
  <si>
    <t>大　田</t>
  </si>
  <si>
    <t>川　崎</t>
  </si>
  <si>
    <t>豊　原</t>
  </si>
  <si>
    <t>砂　辺</t>
  </si>
  <si>
    <t>北谷中央</t>
  </si>
  <si>
    <t>大　湾</t>
  </si>
  <si>
    <t>大　木</t>
  </si>
  <si>
    <t>楚　辺</t>
  </si>
  <si>
    <t>喜　名</t>
  </si>
  <si>
    <t>古　堅</t>
  </si>
  <si>
    <t>屋　良</t>
  </si>
  <si>
    <t>屋　嘉</t>
  </si>
  <si>
    <t>伊　芸</t>
  </si>
  <si>
    <t>中　川</t>
  </si>
  <si>
    <t>山　田</t>
  </si>
  <si>
    <t>仲　泊</t>
  </si>
  <si>
    <t>前島（２）</t>
  </si>
  <si>
    <t>谷　茶</t>
  </si>
  <si>
    <t>恩　納</t>
  </si>
  <si>
    <t>太　田</t>
  </si>
  <si>
    <t>熱　田</t>
  </si>
  <si>
    <t>福　山</t>
  </si>
  <si>
    <t>惣　慶</t>
  </si>
  <si>
    <t>松　田</t>
  </si>
  <si>
    <t>漢　那</t>
  </si>
  <si>
    <t>城　原</t>
  </si>
  <si>
    <t>塩　川</t>
  </si>
  <si>
    <t>並　里</t>
  </si>
  <si>
    <t>野　原</t>
  </si>
  <si>
    <t>瀬　底</t>
  </si>
  <si>
    <t>謝　花</t>
  </si>
  <si>
    <t>備　瀬</t>
  </si>
  <si>
    <t>北　里</t>
  </si>
  <si>
    <t>浦　崎</t>
  </si>
  <si>
    <t>本部販売C</t>
  </si>
  <si>
    <t>津　波</t>
  </si>
  <si>
    <t>田　港</t>
  </si>
  <si>
    <t>大　保</t>
  </si>
  <si>
    <t>江　洲</t>
  </si>
  <si>
    <t>上　原</t>
  </si>
  <si>
    <t>押　川</t>
  </si>
  <si>
    <t>安　根</t>
  </si>
  <si>
    <t>屋　古</t>
  </si>
  <si>
    <t>今　泊</t>
  </si>
  <si>
    <t>兼　次</t>
  </si>
  <si>
    <t>諸　志</t>
  </si>
  <si>
    <t>平　敷</t>
  </si>
  <si>
    <t>崎　山</t>
  </si>
  <si>
    <t>越　地</t>
  </si>
  <si>
    <t>山　岳</t>
  </si>
  <si>
    <t>白　間</t>
  </si>
  <si>
    <t>有　銘</t>
  </si>
  <si>
    <t>平　良</t>
  </si>
  <si>
    <t>高　江</t>
  </si>
  <si>
    <t>鏡　地</t>
  </si>
  <si>
    <t>半　地</t>
  </si>
  <si>
    <t>桃　原</t>
  </si>
  <si>
    <t>与　那</t>
  </si>
  <si>
    <t>宇　嘉</t>
  </si>
  <si>
    <t>辺　戸</t>
  </si>
  <si>
    <t>安　田</t>
  </si>
  <si>
    <t>安　波</t>
  </si>
  <si>
    <t>伊　地</t>
  </si>
  <si>
    <t>楚　洲</t>
  </si>
  <si>
    <t>池　間</t>
  </si>
  <si>
    <t>宮　良</t>
  </si>
  <si>
    <t>川　平</t>
  </si>
  <si>
    <t>小　浜</t>
  </si>
  <si>
    <t>竹　富</t>
  </si>
  <si>
    <t>船　浮</t>
  </si>
  <si>
    <t>大　原</t>
  </si>
  <si>
    <t>船　浦</t>
  </si>
  <si>
    <t>祖　納</t>
  </si>
  <si>
    <t>白　浜</t>
  </si>
  <si>
    <t>黒　島</t>
  </si>
  <si>
    <t>真　謝</t>
  </si>
  <si>
    <t>比　嘉</t>
  </si>
  <si>
    <t>阿　嘉</t>
  </si>
  <si>
    <t>儀　間</t>
  </si>
  <si>
    <t>兼　城</t>
  </si>
  <si>
    <t>西　銘</t>
  </si>
  <si>
    <t>前　泊</t>
  </si>
  <si>
    <t>島　尻</t>
  </si>
  <si>
    <t>田　名</t>
  </si>
  <si>
    <t>野　甫</t>
  </si>
  <si>
    <t>与　論</t>
  </si>
  <si>
    <t>名　瀬</t>
  </si>
  <si>
    <t>小那覇</t>
  </si>
  <si>
    <t>西センター</t>
  </si>
  <si>
    <t>壷　屋</t>
  </si>
  <si>
    <t>前　島</t>
  </si>
  <si>
    <t>古　蔵</t>
  </si>
  <si>
    <t>城　西</t>
  </si>
  <si>
    <t>浦　西</t>
  </si>
  <si>
    <t>神　山</t>
  </si>
  <si>
    <t>宜　保</t>
  </si>
  <si>
    <t>上　田</t>
  </si>
  <si>
    <t>翁　長</t>
  </si>
  <si>
    <t>高　嶺</t>
  </si>
  <si>
    <t>金　良</t>
  </si>
  <si>
    <t>瀬良垣</t>
  </si>
  <si>
    <t>平良川</t>
  </si>
  <si>
    <t>糸満第３</t>
  </si>
  <si>
    <t>具志川北</t>
  </si>
  <si>
    <t>水納島</t>
  </si>
  <si>
    <t>高江洲</t>
  </si>
  <si>
    <t>渡慶次</t>
  </si>
  <si>
    <t>山入端</t>
  </si>
  <si>
    <t>ミツドテ</t>
  </si>
  <si>
    <t>※本部町は次ページ</t>
  </si>
  <si>
    <t>辺名地</t>
  </si>
  <si>
    <t>TEL092（471）1122　FAX092（474）6466</t>
  </si>
  <si>
    <t>No.4</t>
  </si>
  <si>
    <t>No.3</t>
  </si>
  <si>
    <t>No.2</t>
  </si>
  <si>
    <t>NO.1</t>
  </si>
  <si>
    <t>南風原東</t>
  </si>
  <si>
    <t>広　　告　　主</t>
  </si>
  <si>
    <t>折　込　日</t>
  </si>
  <si>
    <t>サイズ</t>
  </si>
  <si>
    <t>部数</t>
  </si>
  <si>
    <t>備考</t>
  </si>
  <si>
    <t>池原（沖縄北）</t>
  </si>
  <si>
    <t>TEL092（471）1122　FAX092（474）6466</t>
  </si>
  <si>
    <t>販売店</t>
  </si>
  <si>
    <t>合計</t>
  </si>
  <si>
    <t>No.3</t>
  </si>
  <si>
    <t>No.4</t>
  </si>
  <si>
    <t>今帰仁玉城</t>
  </si>
  <si>
    <t>国頭浜</t>
  </si>
  <si>
    <t>伊江西崎</t>
  </si>
  <si>
    <t>伊平屋島尻</t>
  </si>
  <si>
    <t>宮古上野</t>
  </si>
  <si>
    <t>宜名真</t>
  </si>
  <si>
    <t>比地（１）</t>
  </si>
  <si>
    <t>比地（２）</t>
  </si>
  <si>
    <t>勝連浜</t>
  </si>
  <si>
    <t>波照間</t>
  </si>
  <si>
    <t>久部良</t>
  </si>
  <si>
    <t>我喜屋</t>
  </si>
  <si>
    <t>渡嘉敷</t>
  </si>
  <si>
    <t>部数</t>
  </si>
  <si>
    <t>合計</t>
  </si>
  <si>
    <t>販売店</t>
  </si>
  <si>
    <t>部数</t>
  </si>
  <si>
    <t>兼城ハイツ</t>
  </si>
  <si>
    <t>具志堅</t>
  </si>
  <si>
    <t>渡喜仁</t>
  </si>
  <si>
    <t>天底（２）</t>
  </si>
  <si>
    <t>与座航空自衛隊</t>
  </si>
  <si>
    <t>具志頭新城</t>
  </si>
  <si>
    <t>具志頭安里</t>
  </si>
  <si>
    <t>国頭桃原</t>
  </si>
  <si>
    <t>今帰仁仲宗根</t>
  </si>
  <si>
    <t>南城市（旧知念村　130　346）</t>
  </si>
  <si>
    <t>南城市（旧佐敷町　110　347）</t>
  </si>
  <si>
    <t>南城市（旧大里村　100　349）</t>
  </si>
  <si>
    <t>うるま市（旧具志川市　220　203）</t>
  </si>
  <si>
    <t>うるま市（旧与那城町　210　322）</t>
  </si>
  <si>
    <t>うるま市（旧勝連町　200　323）</t>
  </si>
  <si>
    <t>古宇利</t>
  </si>
  <si>
    <t>呉我山</t>
  </si>
  <si>
    <t>西小禄</t>
  </si>
  <si>
    <t>東川田</t>
  </si>
  <si>
    <t>東伊是名</t>
  </si>
  <si>
    <t>崎本部</t>
  </si>
  <si>
    <t>渡久地</t>
  </si>
  <si>
    <t>本部山川</t>
  </si>
  <si>
    <t>本部新里</t>
  </si>
  <si>
    <t>本部大浜</t>
  </si>
  <si>
    <t>久米島中央</t>
  </si>
  <si>
    <t>久米島具志川</t>
  </si>
  <si>
    <t>久米島兼城</t>
  </si>
  <si>
    <t>久米島仲村渠</t>
  </si>
  <si>
    <t>久米島島尻</t>
  </si>
  <si>
    <t>久米島儀間</t>
  </si>
  <si>
    <t>比屋定</t>
  </si>
  <si>
    <t>泡瀬２丁目</t>
  </si>
  <si>
    <t>上阿嘉</t>
  </si>
  <si>
    <t>平良鏡原</t>
  </si>
  <si>
    <t>波照間</t>
  </si>
  <si>
    <t>首里東</t>
  </si>
  <si>
    <t>大北・伊佐川</t>
  </si>
  <si>
    <t>旧仲里村・旧具志川村</t>
  </si>
  <si>
    <t>小浜島</t>
  </si>
  <si>
    <t>勝連南風原</t>
  </si>
  <si>
    <t>※　久米島　　４７　３５１</t>
  </si>
  <si>
    <t>※　宮古　　４７　２０６</t>
  </si>
  <si>
    <t>※八重山合計</t>
  </si>
  <si>
    <t>平良市合計</t>
  </si>
  <si>
    <t>城辺町合計</t>
  </si>
  <si>
    <t>上野合計</t>
  </si>
  <si>
    <t>下地町合計</t>
  </si>
  <si>
    <t>伊良部町合計</t>
  </si>
  <si>
    <t>多良間合計</t>
  </si>
  <si>
    <t>石垣市合計</t>
  </si>
  <si>
    <t>竹富町合計</t>
  </si>
  <si>
    <t>※　名護市　　４７　２０９</t>
  </si>
  <si>
    <t>※名護市合計</t>
  </si>
  <si>
    <t>※　沖縄市　　４７　２１１</t>
  </si>
  <si>
    <t>※沖縄市合計</t>
  </si>
  <si>
    <t>※　那覇市　　　　４７　２０１</t>
  </si>
  <si>
    <t>※　沖縄市　　４７　２１１</t>
  </si>
  <si>
    <t>浦添市（20）　４７　２０８</t>
  </si>
  <si>
    <t>糸満市（5）　４７　２１０</t>
  </si>
  <si>
    <t>北中城（24）　４７　３２７</t>
  </si>
  <si>
    <t>金武町（46）　４７　３１４</t>
  </si>
  <si>
    <t>恩納村（45）　４７　３１１</t>
  </si>
  <si>
    <t>宜野座（47）　４７　３１３</t>
  </si>
  <si>
    <t>本部町（48）　４７　３０８</t>
  </si>
  <si>
    <t>与那原北</t>
  </si>
  <si>
    <t>与那原西</t>
  </si>
  <si>
    <t>今帰仁村（49）　４７　３０６</t>
  </si>
  <si>
    <t>国頭村（52）　４７　３０１</t>
  </si>
  <si>
    <t>宮古（60）　４７　２０６</t>
  </si>
  <si>
    <t>八重山（61）　４７　２０７</t>
  </si>
  <si>
    <t>久米島（62）　４７　３５１</t>
  </si>
  <si>
    <t>伊是名村（64）　４７　３６０</t>
  </si>
  <si>
    <t>伊平屋村（65）　４７　３５９</t>
  </si>
  <si>
    <t>渡名喜村（67）　４７　３５６</t>
  </si>
  <si>
    <t>渡嘉敷村（68）　４７　３５３</t>
  </si>
  <si>
    <t>座間味村（69）　４７　３５４</t>
  </si>
  <si>
    <t>粟国村（70）　４７　３５５</t>
  </si>
  <si>
    <t>南大東村（71）　４７　３５７</t>
  </si>
  <si>
    <t>北大東村（72）　４７　３５８</t>
  </si>
  <si>
    <t>浦添市（020）　４７　２０８</t>
  </si>
  <si>
    <t>宜野湾市（030）　４７　２０５</t>
  </si>
  <si>
    <t>糸満市（050）　４７　２１０</t>
  </si>
  <si>
    <t>南風原町（080）　４７　３５０</t>
  </si>
  <si>
    <t>与那原町（090）　４７　３４８</t>
  </si>
  <si>
    <t>北中城村（140）　４７　３２７</t>
  </si>
  <si>
    <t>中城村（150）　４７　３２８</t>
  </si>
  <si>
    <t>西原町（160）　４７　３２９</t>
  </si>
  <si>
    <t>北谷町（180）　４７　３２６</t>
  </si>
  <si>
    <t>嘉手納町（190）　４７　３２５</t>
  </si>
  <si>
    <t>読谷村（230）　４７　３２４</t>
  </si>
  <si>
    <t>金武町（250）　４７　３１４</t>
  </si>
  <si>
    <t>宜野座村（260）　４７　３１３</t>
  </si>
  <si>
    <t>恩納村（270）　４７　３１１</t>
  </si>
  <si>
    <t>大宜味村　（300）　４７　３０２</t>
  </si>
  <si>
    <t>本部町（290）　４７　３０８</t>
  </si>
  <si>
    <t>東村（330）　４７　３０３</t>
  </si>
  <si>
    <t>今帰仁村（310）　４７　３０６</t>
  </si>
  <si>
    <t>国頭村（320）　４７　３０１</t>
  </si>
  <si>
    <t>伊江村（340）　４７　３１５</t>
  </si>
  <si>
    <t>伊平屋村（350）　４７　３５９</t>
  </si>
  <si>
    <t>伊是名村（360）　４７　３６０</t>
  </si>
  <si>
    <t>座間味村（400）　４７　３５４</t>
  </si>
  <si>
    <t>束辺名</t>
  </si>
  <si>
    <t>池武当</t>
  </si>
  <si>
    <t>平安座</t>
  </si>
  <si>
    <t>東照間</t>
  </si>
  <si>
    <t>与那城桃原</t>
  </si>
  <si>
    <t>具志川西原</t>
  </si>
  <si>
    <t>金武湾</t>
  </si>
  <si>
    <t>具志川東</t>
  </si>
  <si>
    <t>具志川川田</t>
  </si>
  <si>
    <t>具志川塩屋</t>
  </si>
  <si>
    <t>具志川豊原</t>
  </si>
  <si>
    <t>名蔵</t>
  </si>
  <si>
    <t>名蔵獅子森</t>
  </si>
  <si>
    <t>登野城</t>
  </si>
  <si>
    <t>美崎町</t>
  </si>
  <si>
    <t>浜崎町</t>
  </si>
  <si>
    <t>平得</t>
  </si>
  <si>
    <t>新栄里</t>
  </si>
  <si>
    <t>大浜</t>
  </si>
  <si>
    <t>川原</t>
  </si>
  <si>
    <t>三和</t>
  </si>
  <si>
    <t>西表西部</t>
  </si>
  <si>
    <t>具志川中央</t>
  </si>
  <si>
    <t>伊良皆</t>
  </si>
  <si>
    <t>高志保</t>
  </si>
  <si>
    <t>読谷楚辺</t>
  </si>
  <si>
    <t>楚辺入口</t>
  </si>
  <si>
    <t>渡具知</t>
  </si>
  <si>
    <t>石川前原</t>
  </si>
  <si>
    <t>牧港</t>
  </si>
  <si>
    <t>東恩納</t>
  </si>
  <si>
    <t>石川山城</t>
  </si>
  <si>
    <t>冨森原</t>
  </si>
  <si>
    <t>石川団地</t>
  </si>
  <si>
    <t>宜野座</t>
  </si>
  <si>
    <t>大　城</t>
  </si>
  <si>
    <t>与那覇</t>
  </si>
  <si>
    <t>金武北</t>
  </si>
  <si>
    <t>比屋根東</t>
  </si>
  <si>
    <t>大　南</t>
  </si>
  <si>
    <t>恩納塩屋</t>
  </si>
  <si>
    <t>真栄田</t>
  </si>
  <si>
    <t>壷屋</t>
  </si>
  <si>
    <t>知花販売Ｃ</t>
  </si>
  <si>
    <t>阿嘉・慶留間</t>
  </si>
  <si>
    <t>祖納（与那国）</t>
  </si>
  <si>
    <t>恩納山田</t>
  </si>
  <si>
    <t>前兼久</t>
  </si>
  <si>
    <t>喜瀬武原</t>
  </si>
  <si>
    <t>湖辺底</t>
  </si>
  <si>
    <t>呉我</t>
  </si>
  <si>
    <t>南恩納</t>
  </si>
  <si>
    <t>恩納太田</t>
  </si>
  <si>
    <t>瀬良垣</t>
  </si>
  <si>
    <t>安富祖</t>
  </si>
  <si>
    <t>名嘉真</t>
  </si>
  <si>
    <t>恩納熱田</t>
  </si>
  <si>
    <t>糸満照屋</t>
  </si>
  <si>
    <t>糸満大里</t>
  </si>
  <si>
    <t>与　座</t>
  </si>
  <si>
    <t>伊武部</t>
  </si>
  <si>
    <t>与久田</t>
  </si>
  <si>
    <t>美留原</t>
  </si>
  <si>
    <t>今帰仁希望が丘</t>
  </si>
  <si>
    <t>安部共同</t>
  </si>
  <si>
    <t>宇茂佐</t>
  </si>
  <si>
    <t>伊差川</t>
  </si>
  <si>
    <t>我部祖河</t>
  </si>
  <si>
    <t>古我知</t>
  </si>
  <si>
    <t>名護山田</t>
  </si>
  <si>
    <t>友寄・伊覇</t>
  </si>
  <si>
    <t>浜比嘉</t>
  </si>
  <si>
    <t>田井等</t>
  </si>
  <si>
    <t>名護仲尾次</t>
  </si>
  <si>
    <t>真喜屋</t>
  </si>
  <si>
    <t>名護稲嶺</t>
  </si>
  <si>
    <t>大湿帯</t>
  </si>
  <si>
    <t>済井出</t>
  </si>
  <si>
    <t>愛楽園</t>
  </si>
  <si>
    <t>運天原</t>
  </si>
  <si>
    <t>饒平名</t>
  </si>
  <si>
    <t>首里大名</t>
  </si>
  <si>
    <t>謝名城</t>
  </si>
  <si>
    <t>大兼久</t>
  </si>
  <si>
    <t>大宜味</t>
  </si>
  <si>
    <t>大宜味江州</t>
  </si>
  <si>
    <t>南風原兼城</t>
  </si>
  <si>
    <t>南風原山川</t>
  </si>
  <si>
    <t>兼本ハイツ</t>
  </si>
  <si>
    <t>上与那原</t>
  </si>
  <si>
    <t>大里島袋</t>
  </si>
  <si>
    <t>大里南風原</t>
  </si>
  <si>
    <t>高宮城</t>
  </si>
  <si>
    <t>嶺井団地</t>
  </si>
  <si>
    <t>佐敷新里</t>
  </si>
  <si>
    <t>手登根</t>
  </si>
  <si>
    <t>佐敷伊原</t>
  </si>
  <si>
    <t>屋比久</t>
  </si>
  <si>
    <t>※うるま市合計</t>
  </si>
  <si>
    <t>旧名護　計</t>
  </si>
  <si>
    <t>旧羽地　計</t>
  </si>
  <si>
    <t>旧屋部　計</t>
  </si>
  <si>
    <t>旧屋我地　計</t>
  </si>
  <si>
    <t>旧久志　計</t>
  </si>
  <si>
    <t>吉原第二</t>
  </si>
  <si>
    <t>大川第二</t>
  </si>
  <si>
    <t>吉原第一</t>
  </si>
  <si>
    <t>大川第一</t>
  </si>
  <si>
    <t>伊野田・大野</t>
  </si>
  <si>
    <t>宮城・屋富祖３丁目</t>
  </si>
  <si>
    <t>※名護市合計</t>
  </si>
  <si>
    <t>旧那覇　計</t>
  </si>
  <si>
    <t>旧小禄　計</t>
  </si>
  <si>
    <t>旧真和志　計</t>
  </si>
  <si>
    <t>旧首里　計</t>
  </si>
  <si>
    <t>旧大里村　計</t>
  </si>
  <si>
    <t>旧佐敷町　計</t>
  </si>
  <si>
    <t>兼城・宮平</t>
  </si>
  <si>
    <t>旧知念村　計</t>
  </si>
  <si>
    <t>旧玉城村　計</t>
  </si>
  <si>
    <t>旧東風平町　計</t>
  </si>
  <si>
    <t>旧具志頭村　計</t>
  </si>
  <si>
    <t>旧具志川市　計</t>
  </si>
  <si>
    <t>旧石川市　計</t>
  </si>
  <si>
    <t>旧与那城町　計</t>
  </si>
  <si>
    <t>旧勝連町　計</t>
  </si>
  <si>
    <t>旧那覇　計</t>
  </si>
  <si>
    <t>旧真和志　計</t>
  </si>
  <si>
    <t>旧小禄　計</t>
  </si>
  <si>
    <t>旧首里　計</t>
  </si>
  <si>
    <t>旧東風平町　計</t>
  </si>
  <si>
    <t>※八重瀬町合計</t>
  </si>
  <si>
    <t>旧具志頭村　計</t>
  </si>
  <si>
    <t>※南城市合計</t>
  </si>
  <si>
    <t>旧玉城村　計</t>
  </si>
  <si>
    <t>旧知念村　計</t>
  </si>
  <si>
    <t>旧佐敷町　計</t>
  </si>
  <si>
    <t>旧大里村　計</t>
  </si>
  <si>
    <t>旧コザ　計</t>
  </si>
  <si>
    <t>旧美里　計</t>
  </si>
  <si>
    <t>宇茂佐</t>
  </si>
  <si>
    <t>糸満伊原</t>
  </si>
  <si>
    <t>糸満新垣</t>
  </si>
  <si>
    <t>南風原喜屋武</t>
  </si>
  <si>
    <t>旧石川市　計</t>
  </si>
  <si>
    <t>旧具志川市　計</t>
  </si>
  <si>
    <t>旧与那城町　計</t>
  </si>
  <si>
    <t>旧勝連町　計</t>
  </si>
  <si>
    <t>旧久志　計</t>
  </si>
  <si>
    <t>旧名護　計</t>
  </si>
  <si>
    <t>小禄東</t>
  </si>
  <si>
    <t>旧屋部　計</t>
  </si>
  <si>
    <t>旧羽地　計</t>
  </si>
  <si>
    <t>旧屋我地　計</t>
  </si>
  <si>
    <r>
      <t>356　</t>
    </r>
    <r>
      <rPr>
        <sz val="10"/>
        <rFont val="ＭＳ Ｐゴシック"/>
        <family val="3"/>
      </rPr>
      <t>渡名喜村</t>
    </r>
  </si>
  <si>
    <r>
      <t>357　</t>
    </r>
    <r>
      <rPr>
        <sz val="10"/>
        <rFont val="ＭＳ Ｐゴシック"/>
        <family val="3"/>
      </rPr>
      <t>南大東</t>
    </r>
  </si>
  <si>
    <r>
      <t>358　北</t>
    </r>
    <r>
      <rPr>
        <sz val="10"/>
        <rFont val="ＭＳ Ｐゴシック"/>
        <family val="3"/>
      </rPr>
      <t>大東</t>
    </r>
  </si>
  <si>
    <t>その他離島　　４７　５００</t>
  </si>
  <si>
    <t>久米島東</t>
  </si>
  <si>
    <t>汀良・城南</t>
  </si>
  <si>
    <t>幸地・徳佐田</t>
  </si>
  <si>
    <t>＜県外離島＞　４７　５００</t>
  </si>
  <si>
    <t>新開団地</t>
  </si>
  <si>
    <t>玉城当山</t>
  </si>
  <si>
    <t>喜良原</t>
  </si>
  <si>
    <t>安座真</t>
  </si>
  <si>
    <t>志喜屋</t>
  </si>
  <si>
    <t>久手堅</t>
  </si>
  <si>
    <t>北中城熱田</t>
  </si>
  <si>
    <t>和仁屋</t>
  </si>
  <si>
    <t>冨祖崎</t>
  </si>
  <si>
    <t>喜舎場</t>
  </si>
  <si>
    <t>屋宜原</t>
  </si>
  <si>
    <t>和宇慶</t>
  </si>
  <si>
    <t>中城奥間</t>
  </si>
  <si>
    <t>中城新垣</t>
  </si>
  <si>
    <t>北上原</t>
  </si>
  <si>
    <t>中城当間</t>
  </si>
  <si>
    <t>伊舎堂</t>
  </si>
  <si>
    <t>内間・小湾</t>
  </si>
  <si>
    <t>南上原</t>
  </si>
  <si>
    <t>中城安里</t>
  </si>
  <si>
    <t>西原町西原</t>
  </si>
  <si>
    <t>西原中央</t>
  </si>
  <si>
    <t>コザ東</t>
  </si>
  <si>
    <t>南桃原</t>
  </si>
  <si>
    <t>美里原</t>
  </si>
  <si>
    <t>泡瀬二区</t>
  </si>
  <si>
    <t>沖縄大里</t>
  </si>
  <si>
    <t>比屋根</t>
  </si>
  <si>
    <t>コザ高通</t>
  </si>
  <si>
    <t>美東団地</t>
  </si>
  <si>
    <t>比屋根団地</t>
  </si>
  <si>
    <t>沖縄島袋</t>
  </si>
  <si>
    <t>真地団地</t>
  </si>
  <si>
    <t>真和志中央</t>
  </si>
  <si>
    <t>久場川</t>
  </si>
  <si>
    <t>石嶺中央</t>
  </si>
  <si>
    <t>浦添南</t>
  </si>
  <si>
    <t>浦添宮城</t>
  </si>
  <si>
    <t>浦添当山</t>
  </si>
  <si>
    <t>西原兼久</t>
  </si>
  <si>
    <t>佐手・謝敷</t>
  </si>
  <si>
    <t>浦添Nt</t>
  </si>
  <si>
    <t>上港川</t>
  </si>
  <si>
    <t>宜野湾嘉数</t>
  </si>
  <si>
    <t>大謝名</t>
  </si>
  <si>
    <t>大里ｸﾞﾘｰﾝｔ</t>
  </si>
  <si>
    <t>浜　元</t>
  </si>
  <si>
    <t>豊見城</t>
  </si>
  <si>
    <t>翁長西原</t>
  </si>
  <si>
    <t>豊見城中央</t>
  </si>
  <si>
    <t>南部西①販売Ｃ</t>
  </si>
  <si>
    <t>根差部</t>
  </si>
  <si>
    <t>北波平</t>
  </si>
  <si>
    <t>阿波根</t>
  </si>
  <si>
    <t>山里・山内</t>
  </si>
  <si>
    <t>阿波根前原</t>
  </si>
  <si>
    <t>浜川団地</t>
  </si>
  <si>
    <t>高嶺入口</t>
  </si>
  <si>
    <t>西崎中央</t>
  </si>
  <si>
    <t>糸満西崎</t>
  </si>
  <si>
    <t>真栄平</t>
  </si>
  <si>
    <t>さつきの城</t>
  </si>
  <si>
    <t>宇栄原</t>
  </si>
  <si>
    <t>前島（３）</t>
  </si>
  <si>
    <t>若狭（２）</t>
  </si>
  <si>
    <t>壷川市営住宅</t>
  </si>
  <si>
    <t>泊（２）</t>
  </si>
  <si>
    <t>泊（３）</t>
  </si>
  <si>
    <t>首里西</t>
  </si>
  <si>
    <t>石嶺団地</t>
  </si>
  <si>
    <t>那覇高良</t>
  </si>
  <si>
    <t>冨　里</t>
  </si>
  <si>
    <t>宮城島</t>
  </si>
  <si>
    <t>浦西団地</t>
  </si>
  <si>
    <t>下港川</t>
  </si>
  <si>
    <t>上港川</t>
  </si>
  <si>
    <t>浜川団地</t>
  </si>
  <si>
    <t>仲井真</t>
  </si>
  <si>
    <t>豊原（２）</t>
  </si>
  <si>
    <t>さつきの城</t>
  </si>
  <si>
    <t>我那覇</t>
  </si>
  <si>
    <t>与根（１）</t>
  </si>
  <si>
    <t>与根（２）</t>
  </si>
  <si>
    <t>保栄茂</t>
  </si>
  <si>
    <t>志堅原</t>
  </si>
  <si>
    <t>西原東</t>
  </si>
  <si>
    <t>久高島</t>
  </si>
  <si>
    <t>手登根</t>
  </si>
  <si>
    <t>屋比久</t>
  </si>
  <si>
    <t>仲伊保</t>
  </si>
  <si>
    <t>世名城</t>
  </si>
  <si>
    <t>有　銘</t>
  </si>
  <si>
    <t>饒平名</t>
  </si>
  <si>
    <t>志多伯</t>
  </si>
  <si>
    <t>神森販売Ｃ</t>
  </si>
  <si>
    <t>我如古販売Ｃ</t>
  </si>
  <si>
    <t>湧川（１）</t>
  </si>
  <si>
    <t>呉屋・小波津</t>
  </si>
  <si>
    <t>那覇西販売C</t>
  </si>
  <si>
    <t>浦添西販売C</t>
  </si>
  <si>
    <t>屋富祖販売C</t>
  </si>
  <si>
    <t>高原中央</t>
  </si>
  <si>
    <t>豊見城販売C</t>
  </si>
  <si>
    <t>東風平販売C</t>
  </si>
  <si>
    <t>大里南販売C</t>
  </si>
  <si>
    <t>北中販売Ｃ</t>
  </si>
  <si>
    <t>安慶名販売C</t>
  </si>
  <si>
    <t>具志川東ＨC</t>
  </si>
  <si>
    <t>波平（２）</t>
  </si>
  <si>
    <t>喜　瀬</t>
  </si>
  <si>
    <t>幸　喜</t>
  </si>
  <si>
    <t>東　江</t>
  </si>
  <si>
    <t>沖永良部島</t>
  </si>
  <si>
    <t>白　銀</t>
  </si>
  <si>
    <t>稲　田</t>
  </si>
  <si>
    <t>久　志</t>
  </si>
  <si>
    <t>瀬　嵩</t>
  </si>
  <si>
    <t>安　部</t>
  </si>
  <si>
    <t>嘉　陽</t>
  </si>
  <si>
    <t>三　原</t>
  </si>
  <si>
    <t>宮古北販売C</t>
  </si>
  <si>
    <t>宮古南販売C</t>
  </si>
  <si>
    <t>石垣市・竹富町・与那国町</t>
  </si>
  <si>
    <t>久米島西</t>
  </si>
  <si>
    <t>東小禄</t>
  </si>
  <si>
    <t>首里（１）</t>
  </si>
  <si>
    <t>具志頭販売C</t>
  </si>
  <si>
    <t>稲　嶺</t>
  </si>
  <si>
    <t>喜屋武</t>
  </si>
  <si>
    <t>津嘉山</t>
  </si>
  <si>
    <t>津嘉山公民館</t>
  </si>
  <si>
    <t>南風原住宅</t>
  </si>
  <si>
    <t>嶺井団地</t>
  </si>
  <si>
    <t>高宮城</t>
  </si>
  <si>
    <t>大見武</t>
  </si>
  <si>
    <t>※八重瀬町計</t>
  </si>
  <si>
    <t>※那覇市合計</t>
  </si>
  <si>
    <t>※南城市合計</t>
  </si>
  <si>
    <t>旧コザ　計</t>
  </si>
  <si>
    <t>旧美里　計</t>
  </si>
  <si>
    <t>津花波</t>
  </si>
  <si>
    <t>小波津団地</t>
  </si>
  <si>
    <t>西原台団地</t>
  </si>
  <si>
    <t>和宇慶</t>
  </si>
  <si>
    <t>伊舎堂</t>
  </si>
  <si>
    <t>安谷屋</t>
  </si>
  <si>
    <t>屋宜原</t>
  </si>
  <si>
    <t>渡久山</t>
  </si>
  <si>
    <t>マッチャク</t>
  </si>
  <si>
    <t>ウエバル</t>
  </si>
  <si>
    <t>クンジャー</t>
  </si>
  <si>
    <t>辺土名</t>
  </si>
  <si>
    <t>辺野喜</t>
  </si>
  <si>
    <t>宜名真</t>
  </si>
  <si>
    <t>奥</t>
  </si>
  <si>
    <t>大里古堅</t>
  </si>
  <si>
    <t>大里西原</t>
  </si>
  <si>
    <t>大里当間</t>
  </si>
  <si>
    <t>大里稲嶺</t>
  </si>
  <si>
    <t>湧稲国</t>
  </si>
  <si>
    <t>真境名</t>
  </si>
  <si>
    <t>大里大城</t>
  </si>
  <si>
    <t>名護豊原</t>
  </si>
  <si>
    <t>名護大浦</t>
  </si>
  <si>
    <t>名護三原</t>
  </si>
  <si>
    <t>広栄団地</t>
  </si>
  <si>
    <t>数久田</t>
  </si>
  <si>
    <t>世冨慶</t>
  </si>
  <si>
    <t>阿波根ﾊﾟｰｸﾀｳﾝ</t>
  </si>
  <si>
    <t>名護中央</t>
  </si>
  <si>
    <t>名護東</t>
  </si>
  <si>
    <t>名護宮里</t>
  </si>
  <si>
    <t>座間味</t>
  </si>
  <si>
    <t>平良西原</t>
  </si>
  <si>
    <t>南静園</t>
  </si>
  <si>
    <t>佐良浜</t>
  </si>
  <si>
    <t>伊良部</t>
  </si>
  <si>
    <t>多良間</t>
  </si>
  <si>
    <t>八重山中央</t>
  </si>
  <si>
    <t>竹富島</t>
  </si>
  <si>
    <t>徳之島</t>
  </si>
  <si>
    <t>謝名堂</t>
  </si>
  <si>
    <t>宜野湾</t>
  </si>
  <si>
    <t>仲宗根</t>
  </si>
  <si>
    <t>与那城</t>
  </si>
  <si>
    <t>水釜（１）</t>
  </si>
  <si>
    <t>前島（１）</t>
  </si>
  <si>
    <t>若狭（１）</t>
  </si>
  <si>
    <t>広　　告　　主</t>
  </si>
  <si>
    <t>折　込　日</t>
  </si>
  <si>
    <t>サイズ</t>
  </si>
  <si>
    <t>部数</t>
  </si>
  <si>
    <t>備考</t>
  </si>
  <si>
    <t>広栄（１）</t>
  </si>
  <si>
    <t>緑ヶ丘</t>
  </si>
  <si>
    <t>牧港（２）</t>
  </si>
  <si>
    <t>茶山団地</t>
  </si>
  <si>
    <t>浦添グリーン</t>
  </si>
  <si>
    <t>宜野湾Ｃ</t>
  </si>
  <si>
    <t>南上原</t>
  </si>
  <si>
    <t>北谷西販売店</t>
  </si>
  <si>
    <t>兼城ハイツ</t>
  </si>
  <si>
    <t>阿波根</t>
  </si>
  <si>
    <t>糸満（１）</t>
  </si>
  <si>
    <t>糸満南</t>
  </si>
  <si>
    <t>真栄里</t>
  </si>
  <si>
    <t>束辺名</t>
  </si>
  <si>
    <t>饒　辺</t>
  </si>
  <si>
    <t>宇江城</t>
  </si>
  <si>
    <t>真栄平</t>
  </si>
  <si>
    <t>北波平</t>
  </si>
  <si>
    <t>豊見城</t>
  </si>
  <si>
    <t>渡橋名</t>
  </si>
  <si>
    <t>翁長北</t>
  </si>
  <si>
    <t>稲福・平良</t>
  </si>
  <si>
    <t>玉城北</t>
  </si>
  <si>
    <t>志喜屋</t>
  </si>
  <si>
    <t>上田原</t>
  </si>
  <si>
    <t>大倉ハイツ</t>
  </si>
  <si>
    <t>北上原（１）</t>
  </si>
  <si>
    <t>我如古東</t>
  </si>
  <si>
    <t>志真志</t>
  </si>
  <si>
    <t>長田東</t>
  </si>
  <si>
    <t>喜友名</t>
  </si>
  <si>
    <t>久保田</t>
  </si>
  <si>
    <t>照屋（１）</t>
  </si>
  <si>
    <t>石垣</t>
  </si>
  <si>
    <t>新川</t>
  </si>
  <si>
    <t>真喜良</t>
  </si>
  <si>
    <t>新栄町</t>
  </si>
  <si>
    <t>平真</t>
  </si>
  <si>
    <t>平得北</t>
  </si>
  <si>
    <t>大浜第一</t>
  </si>
  <si>
    <t>大浜第二</t>
  </si>
  <si>
    <t>宮良</t>
  </si>
  <si>
    <t>宮良神田</t>
  </si>
  <si>
    <t>白保</t>
  </si>
  <si>
    <t>手配市街地</t>
  </si>
  <si>
    <t>石垣市　４７　２０７</t>
  </si>
  <si>
    <t>配布部数</t>
  </si>
  <si>
    <t>阿香花</t>
  </si>
  <si>
    <t>富野</t>
  </si>
  <si>
    <t>米原</t>
  </si>
  <si>
    <t>川平</t>
  </si>
  <si>
    <t>開南</t>
  </si>
  <si>
    <t>手配西地区</t>
  </si>
  <si>
    <t>大里</t>
  </si>
  <si>
    <t>星野</t>
  </si>
  <si>
    <t>伊原間</t>
  </si>
  <si>
    <t>明石</t>
  </si>
  <si>
    <t>久宇原</t>
  </si>
  <si>
    <t>平久保</t>
  </si>
  <si>
    <t>平野</t>
  </si>
  <si>
    <t>野底栄</t>
  </si>
  <si>
    <t>野底兼城</t>
  </si>
  <si>
    <t>野底下地</t>
  </si>
  <si>
    <t>野底多良間</t>
  </si>
  <si>
    <t>伊土名</t>
  </si>
  <si>
    <t>三和</t>
  </si>
  <si>
    <t>手配東地区</t>
  </si>
  <si>
    <t>【竹富町】</t>
  </si>
  <si>
    <t>舟浮</t>
  </si>
  <si>
    <t>祖納</t>
  </si>
  <si>
    <t>白浜</t>
  </si>
  <si>
    <t>上原</t>
  </si>
  <si>
    <t>豊原</t>
  </si>
  <si>
    <t>大原</t>
  </si>
  <si>
    <t>黒島</t>
  </si>
  <si>
    <t>竹富</t>
  </si>
  <si>
    <t>小浜</t>
  </si>
  <si>
    <t>波照間</t>
  </si>
  <si>
    <t>【与那国町】</t>
  </si>
  <si>
    <t>与那国</t>
  </si>
  <si>
    <t>久部良</t>
  </si>
  <si>
    <t>石垣市合計</t>
  </si>
  <si>
    <t>合　計</t>
  </si>
  <si>
    <t>オモト</t>
  </si>
  <si>
    <t>西照間</t>
  </si>
  <si>
    <t>石川（１）</t>
  </si>
  <si>
    <t>みやざと</t>
  </si>
  <si>
    <t>渡具知</t>
  </si>
  <si>
    <t>読谷ハイランド</t>
  </si>
  <si>
    <t>長浜原</t>
  </si>
  <si>
    <t>田井等（２）</t>
  </si>
  <si>
    <t>古我知</t>
  </si>
  <si>
    <t>山入端</t>
  </si>
  <si>
    <t>久手堅</t>
  </si>
  <si>
    <t>金武中央</t>
  </si>
  <si>
    <t>金武南</t>
  </si>
  <si>
    <t>済井出</t>
  </si>
  <si>
    <t>天仁屋</t>
  </si>
  <si>
    <t>伊野波（１）</t>
  </si>
  <si>
    <t>伊豆味</t>
  </si>
  <si>
    <t>喜如嘉</t>
  </si>
  <si>
    <t>田嘉里</t>
  </si>
  <si>
    <t>大宜味</t>
  </si>
  <si>
    <t>与那嶺</t>
  </si>
  <si>
    <t>渡喜仁</t>
  </si>
  <si>
    <t>天底（１）</t>
  </si>
  <si>
    <t>合計</t>
  </si>
  <si>
    <t>イノガマ売店</t>
  </si>
  <si>
    <t>ページ計</t>
  </si>
  <si>
    <t>ページ計</t>
  </si>
  <si>
    <t>浦添東</t>
  </si>
  <si>
    <t>金良・長堂</t>
  </si>
  <si>
    <t>当山ハイツ</t>
  </si>
  <si>
    <t>武富ハイツ</t>
  </si>
  <si>
    <t>保栄茂</t>
  </si>
  <si>
    <t>渡橋名団地</t>
  </si>
  <si>
    <t>平良市・伊良部町他</t>
  </si>
  <si>
    <t>豊見城嘉数</t>
  </si>
  <si>
    <t>豊見城西</t>
  </si>
  <si>
    <t>大西ハイツ(廃店　地区は渡口へ譲渡）</t>
  </si>
  <si>
    <t>豊見城Nt</t>
  </si>
  <si>
    <t>古　島</t>
  </si>
  <si>
    <t>与那嶺</t>
  </si>
  <si>
    <t>平良市　４７ 　２０６　</t>
  </si>
  <si>
    <t>石嶺（１）</t>
  </si>
  <si>
    <t>石嶺（４）</t>
  </si>
  <si>
    <t>石嶺北</t>
  </si>
  <si>
    <t>伊祖（２）</t>
  </si>
  <si>
    <t>三原Ｃ</t>
  </si>
  <si>
    <t>末吉団地</t>
  </si>
  <si>
    <t>末吉（那覇北Ｃ）</t>
  </si>
  <si>
    <t>新　城（宜野湾）</t>
  </si>
  <si>
    <t>嘉数ハイツ</t>
  </si>
  <si>
    <t>名護中央</t>
  </si>
  <si>
    <t>諸見（３）</t>
  </si>
  <si>
    <t>スターズ第２G</t>
  </si>
  <si>
    <t>泡瀬南</t>
  </si>
  <si>
    <t>泡瀬（３）</t>
  </si>
  <si>
    <t>石川（２）</t>
  </si>
  <si>
    <t>石川（３）</t>
  </si>
  <si>
    <t>高志保Ｃ</t>
  </si>
  <si>
    <t>水釜（２）</t>
  </si>
  <si>
    <t>田井等（１）</t>
  </si>
  <si>
    <t>運天原</t>
  </si>
  <si>
    <t>辺野古（２）</t>
  </si>
  <si>
    <t>泊（１）</t>
  </si>
  <si>
    <t>糸満喜屋武</t>
  </si>
  <si>
    <t>喜瀬武原</t>
  </si>
  <si>
    <t>伊野波（２）</t>
  </si>
  <si>
    <t>謝名（２）</t>
  </si>
  <si>
    <t>与　座</t>
  </si>
  <si>
    <t>名　城</t>
  </si>
  <si>
    <t>福　地</t>
  </si>
  <si>
    <t>東風平高良</t>
  </si>
  <si>
    <t>富　盛</t>
  </si>
  <si>
    <t>【旧具志川村】　（370）</t>
  </si>
  <si>
    <t>※宮古合計</t>
  </si>
  <si>
    <t>東風平町直送</t>
  </si>
  <si>
    <t>恩納村直送</t>
  </si>
  <si>
    <t>名護直送</t>
  </si>
  <si>
    <t>国頭直送</t>
  </si>
  <si>
    <t>※那覇市合計</t>
  </si>
  <si>
    <t>【旧仲里村】　（380）</t>
  </si>
  <si>
    <t>当　銘</t>
  </si>
  <si>
    <t>大　屯</t>
  </si>
  <si>
    <t>本　部</t>
  </si>
  <si>
    <t>与　原</t>
  </si>
  <si>
    <t>仲　程</t>
  </si>
  <si>
    <t>兼　久</t>
  </si>
  <si>
    <t>糸　数</t>
  </si>
  <si>
    <t>下　田</t>
  </si>
  <si>
    <t>知　名</t>
  </si>
  <si>
    <t>久　高</t>
  </si>
  <si>
    <t>仲　順</t>
  </si>
  <si>
    <t>久　場</t>
  </si>
  <si>
    <t>池　田</t>
  </si>
  <si>
    <t>愛知・神山</t>
  </si>
  <si>
    <t>中城西（旧登又）</t>
  </si>
  <si>
    <t>伊良波</t>
  </si>
  <si>
    <t>玉城（今）</t>
  </si>
  <si>
    <t>下港川</t>
  </si>
  <si>
    <t>牧港・下港川</t>
  </si>
  <si>
    <t>伊祖・城間</t>
  </si>
  <si>
    <t>具志川東（2）</t>
  </si>
  <si>
    <t>安里泊那覇安里</t>
  </si>
  <si>
    <t>古蔵・古波蔵</t>
  </si>
  <si>
    <t>糸満センター</t>
  </si>
  <si>
    <t>山岳・勢理客</t>
  </si>
  <si>
    <t>石垣東・西</t>
  </si>
  <si>
    <t>南風原西</t>
  </si>
  <si>
    <t>瑞慶覧</t>
  </si>
  <si>
    <t>中城奥間･浜</t>
  </si>
  <si>
    <t>瑞慶覧･玉上</t>
  </si>
  <si>
    <t>浦崎・謝花</t>
  </si>
  <si>
    <t>大宜味塩屋</t>
  </si>
  <si>
    <t>佐手・謝敷</t>
  </si>
  <si>
    <t>南城市（旧玉城村　120　345）　47　215</t>
  </si>
  <si>
    <t>広栄（２）</t>
  </si>
  <si>
    <t>佐敷Ｓ(馬天)</t>
  </si>
  <si>
    <t>南風原宮城</t>
  </si>
  <si>
    <t>渡嘉敷島</t>
  </si>
  <si>
    <t>うるま市（旧石川市　240　202）　47　213</t>
  </si>
  <si>
    <t>島袋・福原</t>
  </si>
  <si>
    <t>諸見</t>
  </si>
  <si>
    <t>城間・上港川</t>
  </si>
  <si>
    <t>嘉手納･屋良</t>
  </si>
  <si>
    <t>広　　告　　主</t>
  </si>
  <si>
    <t>大浦・大川</t>
  </si>
  <si>
    <t>高　安</t>
  </si>
  <si>
    <t>松本･赤道</t>
  </si>
  <si>
    <t>仲泊･兼城</t>
  </si>
  <si>
    <t>八島</t>
  </si>
  <si>
    <t>タイムス直送</t>
  </si>
  <si>
    <t>東恩納･長坂原</t>
  </si>
  <si>
    <t>板良敷</t>
  </si>
  <si>
    <t>与那原C</t>
  </si>
  <si>
    <t>西原町販売Ｃ</t>
  </si>
  <si>
    <t>崎枝</t>
  </si>
  <si>
    <t>川平</t>
  </si>
  <si>
    <t>阿香花</t>
  </si>
  <si>
    <t>富野</t>
  </si>
  <si>
    <t>米原</t>
  </si>
  <si>
    <t>吉原</t>
  </si>
  <si>
    <t>嵩田</t>
  </si>
  <si>
    <t>開南</t>
  </si>
  <si>
    <t>おもと</t>
  </si>
  <si>
    <t>大里</t>
  </si>
  <si>
    <t>星野</t>
  </si>
  <si>
    <t>伊野田</t>
  </si>
  <si>
    <t>大野</t>
  </si>
  <si>
    <t>伊原間</t>
  </si>
  <si>
    <t>平久保</t>
  </si>
  <si>
    <t>平野</t>
  </si>
  <si>
    <t>野底</t>
  </si>
  <si>
    <t>伊士名</t>
  </si>
  <si>
    <t>多良間</t>
  </si>
  <si>
    <t>小浜</t>
  </si>
  <si>
    <t>波照間</t>
  </si>
  <si>
    <t>折込不可</t>
  </si>
  <si>
    <t>勝連･与那城</t>
  </si>
  <si>
    <t>喜友名</t>
  </si>
  <si>
    <t>宜野湾中央</t>
  </si>
  <si>
    <t>大川･美崎町</t>
  </si>
  <si>
    <t>国頭村直送</t>
  </si>
  <si>
    <t>鏡原･山下</t>
  </si>
  <si>
    <t>登野城第一</t>
  </si>
  <si>
    <t>登野城第二</t>
  </si>
  <si>
    <t>登野城第三</t>
  </si>
  <si>
    <t>伊江村（63）　４７　３１５</t>
  </si>
  <si>
    <t>瀬名波</t>
  </si>
  <si>
    <t>渡慶次･瀬名波</t>
  </si>
  <si>
    <t>前兼久</t>
  </si>
  <si>
    <t>冨着･前兼久</t>
  </si>
  <si>
    <t>米須･伊原･山城</t>
  </si>
  <si>
    <t>金　武</t>
  </si>
  <si>
    <t>浦添中央</t>
  </si>
  <si>
    <t>ページ計</t>
  </si>
  <si>
    <t>大平（インター）</t>
  </si>
  <si>
    <t>広 　　告　 　主</t>
  </si>
  <si>
    <t>総　部　数</t>
  </si>
  <si>
    <t>備　　考</t>
  </si>
  <si>
    <t>　　　　ＴＥＬ　０９２-４７１-１１２２　　</t>
  </si>
  <si>
    <t>　　　　ＦＡＸ　０９２-４７４-６４６６</t>
  </si>
  <si>
    <t>市　　　郡</t>
  </si>
  <si>
    <t>合　　　計</t>
  </si>
  <si>
    <t>部　数</t>
  </si>
  <si>
    <t>配布数</t>
  </si>
  <si>
    <t>部　数</t>
  </si>
  <si>
    <t>合　　計</t>
  </si>
  <si>
    <t>沖縄タイムス</t>
  </si>
  <si>
    <t>琉球新報</t>
  </si>
  <si>
    <t>宮古毎日</t>
  </si>
  <si>
    <t>宮古新報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</si>
  <si>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</si>
  <si>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</si>
  <si>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</si>
  <si>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</si>
  <si>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</si>
  <si>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</si>
  <si>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</si>
  <si>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</si>
  <si>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</si>
  <si>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</si>
  <si>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</si>
  <si>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平良市</t>
  </si>
  <si>
    <t>八重山毎日</t>
  </si>
  <si>
    <t>八重山日報</t>
  </si>
  <si>
    <t>識　名</t>
  </si>
  <si>
    <t>浦添中央（2）</t>
  </si>
  <si>
    <t>伊佐・大山第二</t>
  </si>
  <si>
    <t>赤　道(具志川)</t>
  </si>
  <si>
    <r>
      <t>大中・大西</t>
    </r>
    <r>
      <rPr>
        <sz val="8"/>
        <rFont val="ＭＳ Ｐゴシック"/>
        <family val="3"/>
      </rPr>
      <t>（名護販売C）</t>
    </r>
  </si>
  <si>
    <t>浦添市合計</t>
  </si>
  <si>
    <t>糸満市合計</t>
  </si>
  <si>
    <t>豊見城市合計</t>
  </si>
  <si>
    <t>国頭郡 国頭村</t>
  </si>
  <si>
    <t>国頭郡 大宜味村</t>
  </si>
  <si>
    <t>国頭郡 東村</t>
  </si>
  <si>
    <t>国頭郡 今帰仁村</t>
  </si>
  <si>
    <t>国頭郡 本部町</t>
  </si>
  <si>
    <t>国頭郡 恩納村</t>
  </si>
  <si>
    <t>国頭郡 宜野座村</t>
  </si>
  <si>
    <t>国頭郡 金武町</t>
  </si>
  <si>
    <t>国頭郡 伊江村</t>
  </si>
  <si>
    <t>中頭郡 読谷村</t>
  </si>
  <si>
    <t>中頭郡 嘉手納町</t>
  </si>
  <si>
    <t>中頭郡 北谷町</t>
  </si>
  <si>
    <t>中頭郡 北中城村</t>
  </si>
  <si>
    <t>中頭郡 中城村</t>
  </si>
  <si>
    <t>中頭郡 西原町</t>
  </si>
  <si>
    <t>島尻郡 与那原町</t>
  </si>
  <si>
    <t>島尻郡 南風原町</t>
  </si>
  <si>
    <t>島尻郡 渡嘉敷村</t>
  </si>
  <si>
    <t>島尻郡 座間味村</t>
  </si>
  <si>
    <t>島尻郡 粟国村</t>
  </si>
  <si>
    <t>島尻郡 渡名喜村</t>
  </si>
  <si>
    <t>島尻郡 南大東村</t>
  </si>
  <si>
    <t>島尻郡 伊平屋村</t>
  </si>
  <si>
    <t>島尻郡 伊是名村</t>
  </si>
  <si>
    <t>島尻郡 久米島町</t>
  </si>
  <si>
    <t>島尻郡 八重瀬町</t>
  </si>
  <si>
    <t>八重山郡 竹富町</t>
  </si>
  <si>
    <t>八重山郡 与那国町</t>
  </si>
  <si>
    <t>南風原町（12）　４７　３５０</t>
  </si>
  <si>
    <t>南風原町合計</t>
  </si>
  <si>
    <t>与那原町（14）　４７　３４８</t>
  </si>
  <si>
    <t>与那原町合計</t>
  </si>
  <si>
    <t>西原町（21）　４７　３２９</t>
  </si>
  <si>
    <t>西原町合計</t>
  </si>
  <si>
    <t>中城村（22）　４７　３２８</t>
  </si>
  <si>
    <t>中城村合計</t>
  </si>
  <si>
    <t>北中城合計</t>
  </si>
  <si>
    <t>宜野湾市（23）　４７　２０５</t>
  </si>
  <si>
    <t>宜野湾市合計</t>
  </si>
  <si>
    <t>北谷町（30）　４７　３２６</t>
  </si>
  <si>
    <t>北谷町合計</t>
  </si>
  <si>
    <t>嘉手納町合計</t>
  </si>
  <si>
    <t>読谷村合計</t>
  </si>
  <si>
    <t>金武町合計</t>
  </si>
  <si>
    <t>恩納村合計</t>
  </si>
  <si>
    <t>宜野座合計</t>
  </si>
  <si>
    <t>本部町合計</t>
  </si>
  <si>
    <t>大宜味村合計</t>
  </si>
  <si>
    <t>今帰仁村合計</t>
  </si>
  <si>
    <t>東村合計</t>
  </si>
  <si>
    <t>国頭村合計</t>
  </si>
  <si>
    <t>八重山合計</t>
  </si>
  <si>
    <t>崎枝第一</t>
  </si>
  <si>
    <t>崎枝第二</t>
  </si>
  <si>
    <t>南城市（旧知念村　9　346）</t>
  </si>
  <si>
    <t>豊見城市（6）　４７　２１２</t>
  </si>
  <si>
    <t>南城市（旧玉城村　8　345）　４７　２１５</t>
  </si>
  <si>
    <t>南城市（旧佐敷町　10　347）</t>
  </si>
  <si>
    <t>南城市（旧大里村　13　349）</t>
  </si>
  <si>
    <t>八重瀬町（旧東風平町　11　343）　４７　３６２</t>
  </si>
  <si>
    <t>八重瀬町（旧具志頭村　7　344）</t>
  </si>
  <si>
    <r>
      <t>うるま市（旧与那城町　</t>
    </r>
    <r>
      <rPr>
        <b/>
        <sz val="11"/>
        <rFont val="ＭＳ Ｐゴシック"/>
        <family val="3"/>
      </rPr>
      <t>28　322）</t>
    </r>
  </si>
  <si>
    <t>うるま市（旧勝連町　25　323）</t>
  </si>
  <si>
    <t>うるま市（旧石川市　33　202）　４７　２１３</t>
  </si>
  <si>
    <r>
      <t>うるま市（旧具志川市　</t>
    </r>
    <r>
      <rPr>
        <b/>
        <sz val="11"/>
        <rFont val="ＭＳ Ｐゴシック"/>
        <family val="3"/>
      </rPr>
      <t>29　203）</t>
    </r>
  </si>
  <si>
    <t>嘉手納町（31）　４７　３２５</t>
  </si>
  <si>
    <t>読谷村（32）　４７　３２４</t>
  </si>
  <si>
    <t>大宜味村（50）　４７　３０２</t>
  </si>
  <si>
    <t>東村（51）　４７　３０３</t>
  </si>
  <si>
    <t>沖永良部（73）　４７　５００</t>
  </si>
  <si>
    <t>豊見城市（040）　４７　２１２</t>
  </si>
  <si>
    <t>八重瀬町（旧東風平町　60　343）　４７　３６２</t>
  </si>
  <si>
    <t>八重瀬町（旧具志頭村　70　344）</t>
  </si>
  <si>
    <t>健堅</t>
  </si>
  <si>
    <t>No.1</t>
  </si>
  <si>
    <t>No.1</t>
  </si>
  <si>
    <t>胡屋・久保田</t>
  </si>
  <si>
    <t>松山</t>
  </si>
  <si>
    <t>久米</t>
  </si>
  <si>
    <t>天久（安謝）</t>
  </si>
  <si>
    <t>曙（安謝）</t>
  </si>
  <si>
    <t>新都心北</t>
  </si>
  <si>
    <t>新都心南</t>
  </si>
  <si>
    <t>那覇東販売ｾﾝﾀｰ</t>
  </si>
  <si>
    <t>真和志南</t>
  </si>
  <si>
    <t>古謝・泡瀬（3）</t>
  </si>
  <si>
    <t>砂辺団地</t>
  </si>
  <si>
    <t>喜名・座喜味</t>
  </si>
  <si>
    <t>松尾・泉崎・樋川</t>
  </si>
  <si>
    <t>謝名</t>
  </si>
  <si>
    <t>安座真・久手堅</t>
  </si>
  <si>
    <t>宇地泊・真志喜</t>
  </si>
  <si>
    <t>赤崎原</t>
  </si>
  <si>
    <t>親ヶ原（親慶原）</t>
  </si>
  <si>
    <t>石川東山</t>
  </si>
  <si>
    <t>砂辺・町営</t>
  </si>
  <si>
    <t>古島（２）</t>
  </si>
  <si>
    <t>真嘉比・古島（２）</t>
  </si>
  <si>
    <t>与儀・寄宮</t>
  </si>
  <si>
    <t>根差部・饒波</t>
  </si>
  <si>
    <t>玉城愛地</t>
  </si>
  <si>
    <t>中原・愛知</t>
  </si>
  <si>
    <t>北上原第二</t>
  </si>
  <si>
    <t>宮里東・美里</t>
  </si>
  <si>
    <t>赤道・江洲</t>
  </si>
  <si>
    <t>樋川・牧志一</t>
  </si>
  <si>
    <t>牧志二</t>
  </si>
  <si>
    <t>楚辺・泉崎</t>
  </si>
  <si>
    <t>識名一</t>
  </si>
  <si>
    <t>壷屋・寄宮三</t>
  </si>
  <si>
    <t>寄宮一・与儀</t>
  </si>
  <si>
    <t>寄宮二</t>
  </si>
  <si>
    <t>識名二</t>
  </si>
  <si>
    <t>小禄南</t>
  </si>
  <si>
    <t>城西（金城店）</t>
  </si>
  <si>
    <t>普天間一</t>
  </si>
  <si>
    <t>普天間二・喜友名</t>
  </si>
  <si>
    <t>志真志一</t>
  </si>
  <si>
    <t>志真志二</t>
  </si>
  <si>
    <t>与根一</t>
  </si>
  <si>
    <t>与根二</t>
  </si>
  <si>
    <t>高安二</t>
  </si>
  <si>
    <t>饒波一</t>
  </si>
  <si>
    <t>饒波二</t>
  </si>
  <si>
    <t>長  堂</t>
  </si>
  <si>
    <t>糸満二・西崎中央</t>
  </si>
  <si>
    <t>糸満一・照屋</t>
  </si>
  <si>
    <t>糸満南</t>
  </si>
  <si>
    <t>糸満小波蔵</t>
  </si>
  <si>
    <t>東風平一</t>
  </si>
  <si>
    <t>東風平二</t>
  </si>
  <si>
    <t>友   寄</t>
  </si>
  <si>
    <t>世名城一</t>
  </si>
  <si>
    <t>世名城二</t>
  </si>
  <si>
    <t>友寄二</t>
  </si>
  <si>
    <t>後  原</t>
  </si>
  <si>
    <t>照　屋</t>
  </si>
  <si>
    <t>糸満一</t>
  </si>
  <si>
    <t>宮平一</t>
  </si>
  <si>
    <t>与那原一</t>
  </si>
  <si>
    <t>与那原二</t>
  </si>
  <si>
    <t>小谷一</t>
  </si>
  <si>
    <t>小谷二</t>
  </si>
  <si>
    <t>つきしろの街</t>
  </si>
  <si>
    <t>親慶原</t>
  </si>
  <si>
    <t>南城玉城</t>
  </si>
  <si>
    <t>航空自衛隊知念分頓基地</t>
  </si>
  <si>
    <t>具志堅・山里</t>
  </si>
  <si>
    <t>諸見里・中の町</t>
  </si>
  <si>
    <t>謝苅一</t>
  </si>
  <si>
    <t>謝苅二</t>
  </si>
  <si>
    <t>嘉手納南</t>
  </si>
  <si>
    <t>勝連浜比嘉</t>
  </si>
  <si>
    <t>与那城一</t>
  </si>
  <si>
    <t>与那城二</t>
  </si>
  <si>
    <t>田場一</t>
  </si>
  <si>
    <t>田場二</t>
  </si>
  <si>
    <t>具志川大田</t>
  </si>
  <si>
    <t>座喜味一</t>
  </si>
  <si>
    <t>座喜味二</t>
  </si>
  <si>
    <t>宇加地</t>
  </si>
  <si>
    <t>辺野古二</t>
  </si>
  <si>
    <t>大浦･大川</t>
  </si>
  <si>
    <t>中　山</t>
  </si>
  <si>
    <t>健堅三</t>
  </si>
  <si>
    <t>伊野波一</t>
  </si>
  <si>
    <t>伊野波二</t>
  </si>
  <si>
    <t>嘉津宇一</t>
  </si>
  <si>
    <t>嘉津宇二</t>
  </si>
  <si>
    <t>上原二</t>
  </si>
  <si>
    <t>湧川一</t>
  </si>
  <si>
    <t>湧川二</t>
  </si>
  <si>
    <t>天底一</t>
  </si>
  <si>
    <t>慶佐次一</t>
  </si>
  <si>
    <t>慶佐次二</t>
  </si>
  <si>
    <t>謝　名</t>
  </si>
  <si>
    <t>イージマ</t>
  </si>
  <si>
    <t>伊是名村伊是名</t>
  </si>
  <si>
    <t>謝名ニ</t>
  </si>
  <si>
    <t>儀間（嘉手苅）</t>
  </si>
  <si>
    <t>石垣東</t>
  </si>
  <si>
    <t>石垣西</t>
  </si>
  <si>
    <t>沖之永良部和泊</t>
  </si>
  <si>
    <t>運　天</t>
  </si>
  <si>
    <t>高　離</t>
  </si>
  <si>
    <t>金武一</t>
  </si>
  <si>
    <r>
      <t xml:space="preserve">久辺 </t>
    </r>
    <r>
      <rPr>
        <sz val="6"/>
        <rFont val="ＭＳ Ｐゴシック"/>
        <family val="3"/>
      </rPr>
      <t>旧辺野古一</t>
    </r>
  </si>
  <si>
    <t>石　川</t>
  </si>
  <si>
    <t>我如古</t>
  </si>
  <si>
    <t>宇栄原団地二</t>
  </si>
  <si>
    <t>浦添中央一</t>
  </si>
  <si>
    <t>伊祖三</t>
  </si>
  <si>
    <t>小　禄</t>
  </si>
  <si>
    <t>浦添東２</t>
  </si>
  <si>
    <t>城間</t>
  </si>
  <si>
    <t>浦添東１</t>
  </si>
  <si>
    <t>安波茶</t>
  </si>
  <si>
    <t>真志喜</t>
  </si>
  <si>
    <t>大謝名・真志喜</t>
  </si>
  <si>
    <t>古宇利</t>
  </si>
  <si>
    <t>【市街地西部】</t>
  </si>
  <si>
    <t>石垣市　４７　２０７</t>
  </si>
  <si>
    <t>大川・石垣・新川・新栄町・美崎町</t>
  </si>
  <si>
    <t>【市街地東部】</t>
  </si>
  <si>
    <t>登野城・八島町・平得・真栄里・宮良・白保</t>
  </si>
  <si>
    <t>名蔵・川平・崎枝・伊原・桴海・桃里・平久保</t>
  </si>
  <si>
    <t>【石垣市北部】</t>
  </si>
  <si>
    <t>【竹富町・与那国町】</t>
  </si>
  <si>
    <t>石垣地区合計</t>
  </si>
  <si>
    <t>FAX　092-474-6466</t>
  </si>
  <si>
    <t>ＴＥＬ　092-471-1122</t>
  </si>
  <si>
    <t>備  考</t>
  </si>
  <si>
    <t>部  数</t>
  </si>
  <si>
    <t>八重山毎日新聞　　Ｈ30.03</t>
  </si>
  <si>
    <t>城辺(旧城福)</t>
  </si>
  <si>
    <t>牧港北</t>
  </si>
  <si>
    <t>琉球新報</t>
  </si>
  <si>
    <t>沖縄タイムス</t>
  </si>
  <si>
    <t>※　那覇市　　　４７　２０１</t>
  </si>
  <si>
    <t>（旧東風平町　60　343）　</t>
  </si>
  <si>
    <t>（旧具志頭村　70　344）</t>
  </si>
  <si>
    <t>４７　２０１</t>
  </si>
  <si>
    <t>４７　２０８</t>
  </si>
  <si>
    <t>４７　２０５</t>
  </si>
  <si>
    <t>４７　２１２</t>
  </si>
  <si>
    <t>４７　２１０</t>
  </si>
  <si>
    <t>４７　３６２</t>
  </si>
  <si>
    <t>【旧那覇】　（011）</t>
  </si>
  <si>
    <t>【旧真和志】　（012）</t>
  </si>
  <si>
    <t>【旧小禄】　（013）</t>
  </si>
  <si>
    <t>【旧首里】　（014）</t>
  </si>
  <si>
    <t>４７　３５０</t>
  </si>
  <si>
    <t>浦添市</t>
  </si>
  <si>
    <t>那覇市</t>
  </si>
  <si>
    <t>宜野湾市</t>
  </si>
  <si>
    <t>豊見城市</t>
  </si>
  <si>
    <t>糸満市</t>
  </si>
  <si>
    <t>島尻郡 八重瀬町</t>
  </si>
  <si>
    <t>４７　３４８</t>
  </si>
  <si>
    <t>（旧玉城村　120　345）　</t>
  </si>
  <si>
    <t>南城市</t>
  </si>
  <si>
    <t>４７　２１５</t>
  </si>
  <si>
    <t>（旧知念村　130　346）</t>
  </si>
  <si>
    <t>（旧佐敷町　110　347）</t>
  </si>
  <si>
    <t>（旧大里村　100　349）</t>
  </si>
  <si>
    <t>中頭郡</t>
  </si>
  <si>
    <t>北中城村（140）</t>
  </si>
  <si>
    <t>４７　３２７</t>
  </si>
  <si>
    <t>４７　３２８</t>
  </si>
  <si>
    <t>中城村（150）　</t>
  </si>
  <si>
    <t>西原町（160）</t>
  </si>
  <si>
    <t>４７　３２９</t>
  </si>
  <si>
    <t>沖縄市</t>
  </si>
  <si>
    <t>４７　２１１</t>
  </si>
  <si>
    <t>【旧コザ】　（171）</t>
  </si>
  <si>
    <t>【旧美里】　（172）</t>
  </si>
  <si>
    <t>北谷町（180）　</t>
  </si>
  <si>
    <t>４７　３２６</t>
  </si>
  <si>
    <t>４７　３２５</t>
  </si>
  <si>
    <t>嘉手納町（190）</t>
  </si>
  <si>
    <t>４７　２１３</t>
  </si>
  <si>
    <t>うるま市</t>
  </si>
  <si>
    <t>（旧石川市　240　202）</t>
  </si>
  <si>
    <t>（旧具志川市　220　203）</t>
  </si>
  <si>
    <t>（旧与那城町　210　322）</t>
  </si>
  <si>
    <t>（旧勝連町　200　323）</t>
  </si>
  <si>
    <t>４７　３２４</t>
  </si>
  <si>
    <t>国頭郡</t>
  </si>
  <si>
    <t>４７　３１４</t>
  </si>
  <si>
    <t>金武町（250）</t>
  </si>
  <si>
    <t>読谷村（230）</t>
  </si>
  <si>
    <t>４７　３１３</t>
  </si>
  <si>
    <t>宜野座村（260）</t>
  </si>
  <si>
    <t>４７　３１１</t>
  </si>
  <si>
    <t>恩納村（270）</t>
  </si>
  <si>
    <t>名護市</t>
  </si>
  <si>
    <t>４７　２０９</t>
  </si>
  <si>
    <t>【旧久志】　（281）</t>
  </si>
  <si>
    <t>【旧名護】　（282）</t>
  </si>
  <si>
    <t>【旧屋部】　（283）</t>
  </si>
  <si>
    <t>【旧羽地】　（284）</t>
  </si>
  <si>
    <t>【旧屋我地】　（285）</t>
  </si>
  <si>
    <t>４７　３０２</t>
  </si>
  <si>
    <t>大宜味村　（300）</t>
  </si>
  <si>
    <t>本部町（290）</t>
  </si>
  <si>
    <t>４７　３０８</t>
  </si>
  <si>
    <t>東村（330）</t>
  </si>
  <si>
    <t>４７　３０３</t>
  </si>
  <si>
    <t>４７　３０６</t>
  </si>
  <si>
    <t>国頭村（320）</t>
  </si>
  <si>
    <t>４７　３０１</t>
  </si>
  <si>
    <t>伊江村（340）</t>
  </si>
  <si>
    <t>４７　３１５</t>
  </si>
  <si>
    <t>４７　３５９</t>
  </si>
  <si>
    <t>伊平屋村（350）</t>
  </si>
  <si>
    <t>島尻郡</t>
  </si>
  <si>
    <t>島尻郡</t>
  </si>
  <si>
    <t>南風原町</t>
  </si>
  <si>
    <t>与那原町</t>
  </si>
  <si>
    <t>伊是名村（360）</t>
  </si>
  <si>
    <t>４７　３６０</t>
  </si>
  <si>
    <t>渡嘉敷村（390）</t>
  </si>
  <si>
    <t>４７　３５３</t>
  </si>
  <si>
    <t>４７　３５４</t>
  </si>
  <si>
    <t>座間味村（400）</t>
  </si>
  <si>
    <t>４７　３５１</t>
  </si>
  <si>
    <t>【旧具志川村】　（370）</t>
  </si>
  <si>
    <t>久米島</t>
  </si>
  <si>
    <t>【旧仲里村】　（380）</t>
  </si>
  <si>
    <t>【粟国村】（410）　</t>
  </si>
  <si>
    <t>４７　３５５</t>
  </si>
  <si>
    <t>４７　２０６</t>
  </si>
  <si>
    <t>宮古島市</t>
  </si>
  <si>
    <t>【平良市】　（420）</t>
  </si>
  <si>
    <t>【城辺町】　（430）</t>
  </si>
  <si>
    <t>【上野村】　（440）</t>
  </si>
  <si>
    <t>【下地町】　（450）</t>
  </si>
  <si>
    <t>【伊良部町】　（460）</t>
  </si>
  <si>
    <t>【多良間】　（470）</t>
  </si>
  <si>
    <t>【石垣市】　（480）</t>
  </si>
  <si>
    <t>与那国町</t>
  </si>
  <si>
    <t>与論島</t>
  </si>
  <si>
    <t>その他離島</t>
  </si>
  <si>
    <t>４７　５００</t>
  </si>
  <si>
    <t>【竹富町】　（490）</t>
  </si>
  <si>
    <t>渡名喜村　（356）</t>
  </si>
  <si>
    <t>南大東　（357）</t>
  </si>
  <si>
    <t>北大東　（358）</t>
  </si>
  <si>
    <t>４７　２０７</t>
  </si>
  <si>
    <t>石垣市</t>
  </si>
  <si>
    <t>今帰仁村（310）</t>
  </si>
  <si>
    <t>賀数座波</t>
  </si>
  <si>
    <t>（30.9）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</si>
</sst>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  <numFmt numFmtId="178" formatCode="#,###&quot;枚&quot;"/>
    <numFmt numFmtId="179" formatCode="#,##0_ "/>
    <numFmt numFmtId="180" formatCode="#,###"/>
    <numFmt numFmtId="181" formatCode="##"/>
    <numFmt numFmtId="182" formatCode="[$-411]ge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_ "/>
    <numFmt numFmtId="188" formatCode="#,##0_ ;[Red]\-#,##0\ "/>
    <numFmt numFmtId="189" formatCode="#,###_ "/>
    <numFmt numFmtId="190" formatCode="[DBNum3][$-411]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8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color indexed="4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8"/>
      <color indexed="48"/>
      <name val="ＭＳ Ｐゴシック"/>
      <family val="3"/>
    </font>
    <font>
      <sz val="10"/>
      <color indexed="14"/>
      <name val="ＭＳ Ｐゴシック"/>
      <family val="3"/>
    </font>
    <font>
      <sz val="9"/>
      <color indexed="4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48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indexed="9"/>
        <bgColor indexed="9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 style="thin">
        <color indexed="12"/>
      </right>
      <top style="thin"/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49" applyFill="1" applyBorder="1" applyAlignment="1">
      <alignment/>
    </xf>
    <xf numFmtId="0" fontId="2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/>
    </xf>
    <xf numFmtId="38" fontId="0" fillId="34" borderId="23" xfId="49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179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4" borderId="10" xfId="0" applyNumberFormat="1" applyFill="1" applyBorder="1" applyAlignment="1">
      <alignment/>
    </xf>
    <xf numFmtId="189" fontId="0" fillId="0" borderId="10" xfId="0" applyNumberFormat="1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left" shrinkToFit="1"/>
    </xf>
    <xf numFmtId="179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3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5" borderId="0" xfId="0" applyFont="1" applyFill="1" applyAlignment="1">
      <alignment/>
    </xf>
    <xf numFmtId="180" fontId="3" fillId="35" borderId="14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38" fontId="0" fillId="35" borderId="19" xfId="49" applyFont="1" applyFill="1" applyBorder="1" applyAlignment="1">
      <alignment/>
    </xf>
    <xf numFmtId="180" fontId="0" fillId="35" borderId="19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8" fontId="0" fillId="35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ill="1" applyBorder="1" applyAlignment="1">
      <alignment/>
    </xf>
    <xf numFmtId="38" fontId="21" fillId="35" borderId="10" xfId="49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shrinkToFit="1"/>
    </xf>
    <xf numFmtId="0" fontId="0" fillId="35" borderId="1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top"/>
    </xf>
    <xf numFmtId="38" fontId="0" fillId="35" borderId="19" xfId="49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80" fontId="0" fillId="35" borderId="12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38" fontId="0" fillId="35" borderId="10" xfId="49" applyFill="1" applyBorder="1" applyAlignment="1">
      <alignment/>
    </xf>
    <xf numFmtId="0" fontId="2" fillId="35" borderId="13" xfId="0" applyFont="1" applyFill="1" applyBorder="1" applyAlignment="1">
      <alignment/>
    </xf>
    <xf numFmtId="38" fontId="10" fillId="35" borderId="10" xfId="49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80" fontId="0" fillId="35" borderId="30" xfId="0" applyNumberFormat="1" applyFill="1" applyBorder="1" applyAlignment="1">
      <alignment horizontal="center"/>
    </xf>
    <xf numFmtId="180" fontId="0" fillId="35" borderId="31" xfId="0" applyNumberFormat="1" applyFill="1" applyBorder="1" applyAlignment="1">
      <alignment horizontal="center"/>
    </xf>
    <xf numFmtId="180" fontId="0" fillId="35" borderId="32" xfId="0" applyNumberFormat="1" applyFill="1" applyBorder="1" applyAlignment="1">
      <alignment horizontal="center"/>
    </xf>
    <xf numFmtId="180" fontId="3" fillId="35" borderId="33" xfId="0" applyNumberFormat="1" applyFont="1" applyFill="1" applyBorder="1" applyAlignment="1">
      <alignment/>
    </xf>
    <xf numFmtId="180" fontId="21" fillId="35" borderId="10" xfId="0" applyNumberFormat="1" applyFont="1" applyFill="1" applyBorder="1" applyAlignment="1">
      <alignment/>
    </xf>
    <xf numFmtId="38" fontId="0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38" fontId="0" fillId="35" borderId="0" xfId="49" applyFill="1" applyAlignment="1">
      <alignment/>
    </xf>
    <xf numFmtId="0" fontId="0" fillId="35" borderId="20" xfId="0" applyFont="1" applyFill="1" applyBorder="1" applyAlignment="1">
      <alignment horizontal="center" shrinkToFit="1"/>
    </xf>
    <xf numFmtId="0" fontId="0" fillId="35" borderId="12" xfId="0" applyFont="1" applyFill="1" applyBorder="1" applyAlignment="1">
      <alignment horizontal="center" shrinkToFit="1"/>
    </xf>
    <xf numFmtId="0" fontId="0" fillId="35" borderId="13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23" fillId="35" borderId="10" xfId="0" applyFont="1" applyFill="1" applyBorder="1" applyAlignment="1">
      <alignment/>
    </xf>
    <xf numFmtId="38" fontId="24" fillId="35" borderId="10" xfId="49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180" fontId="0" fillId="35" borderId="16" xfId="0" applyNumberFormat="1" applyFill="1" applyBorder="1" applyAlignment="1">
      <alignment horizontal="center"/>
    </xf>
    <xf numFmtId="181" fontId="0" fillId="35" borderId="16" xfId="0" applyNumberFormat="1" applyFill="1" applyBorder="1" applyAlignment="1">
      <alignment horizontal="center"/>
    </xf>
    <xf numFmtId="0" fontId="0" fillId="35" borderId="20" xfId="0" applyFill="1" applyBorder="1" applyAlignment="1">
      <alignment shrinkToFit="1"/>
    </xf>
    <xf numFmtId="0" fontId="0" fillId="35" borderId="12" xfId="0" applyFill="1" applyBorder="1" applyAlignment="1">
      <alignment shrinkToFit="1"/>
    </xf>
    <xf numFmtId="0" fontId="2" fillId="35" borderId="13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180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8" borderId="10" xfId="0" applyFont="1" applyFill="1" applyBorder="1" applyAlignment="1">
      <alignment horizontal="center" shrinkToFit="1"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38" fontId="0" fillId="38" borderId="10" xfId="0" applyNumberFormat="1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38" fontId="0" fillId="38" borderId="10" xfId="0" applyNumberFormat="1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8" fontId="0" fillId="38" borderId="10" xfId="49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180" fontId="0" fillId="0" borderId="10" xfId="49" applyNumberFormat="1" applyFill="1" applyBorder="1" applyAlignment="1">
      <alignment/>
    </xf>
    <xf numFmtId="38" fontId="0" fillId="0" borderId="12" xfId="49" applyFill="1" applyBorder="1" applyAlignment="1">
      <alignment/>
    </xf>
    <xf numFmtId="38" fontId="0" fillId="0" borderId="10" xfId="49" applyFill="1" applyBorder="1" applyAlignment="1">
      <alignment/>
    </xf>
    <xf numFmtId="38" fontId="0" fillId="37" borderId="19" xfId="49" applyFont="1" applyFill="1" applyBorder="1" applyAlignment="1">
      <alignment/>
    </xf>
    <xf numFmtId="180" fontId="0" fillId="37" borderId="19" xfId="49" applyNumberForma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8" borderId="12" xfId="49" applyNumberForma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38" fontId="0" fillId="38" borderId="10" xfId="49" applyFill="1" applyBorder="1" applyAlignment="1">
      <alignment/>
    </xf>
    <xf numFmtId="180" fontId="0" fillId="37" borderId="10" xfId="49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shrinkToFit="1"/>
    </xf>
    <xf numFmtId="38" fontId="0" fillId="13" borderId="10" xfId="0" applyNumberFormat="1" applyFont="1" applyFill="1" applyBorder="1" applyAlignment="1">
      <alignment/>
    </xf>
    <xf numFmtId="180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80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38" fontId="0" fillId="38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3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180" fontId="30" fillId="0" borderId="41" xfId="63" applyNumberFormat="1" applyFont="1" applyFill="1" applyBorder="1" applyAlignment="1">
      <alignment horizontal="centerContinuous" vertical="center"/>
      <protection/>
    </xf>
    <xf numFmtId="180" fontId="31" fillId="0" borderId="42" xfId="63" applyNumberFormat="1" applyFont="1" applyFill="1" applyBorder="1" applyAlignment="1">
      <alignment horizontal="centerContinuous" vertical="center"/>
      <protection/>
    </xf>
    <xf numFmtId="180" fontId="30" fillId="0" borderId="43" xfId="63" applyNumberFormat="1" applyFont="1" applyFill="1" applyBorder="1" applyAlignment="1">
      <alignment horizontal="centerContinuous" vertical="center"/>
      <protection/>
    </xf>
    <xf numFmtId="180" fontId="30" fillId="0" borderId="44" xfId="63" applyNumberFormat="1" applyFont="1" applyFill="1" applyBorder="1" applyAlignment="1">
      <alignment horizontal="centerContinuous" vertical="center"/>
      <protection/>
    </xf>
    <xf numFmtId="180" fontId="31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>
      <alignment/>
      <protection/>
    </xf>
    <xf numFmtId="180" fontId="13" fillId="0" borderId="0" xfId="63" applyNumberFormat="1" applyFont="1" applyFill="1" applyAlignment="1">
      <alignment horizontal="center" vertical="center"/>
      <protection/>
    </xf>
    <xf numFmtId="180" fontId="31" fillId="0" borderId="46" xfId="63" applyNumberFormat="1" applyFont="1" applyBorder="1" applyAlignment="1">
      <alignment horizontal="center" vertical="center"/>
      <protection/>
    </xf>
    <xf numFmtId="180" fontId="31" fillId="0" borderId="47" xfId="51" applyNumberFormat="1" applyFont="1" applyFill="1" applyBorder="1" applyAlignment="1">
      <alignment horizontal="centerContinuous" vertical="center"/>
    </xf>
    <xf numFmtId="0" fontId="29" fillId="0" borderId="46" xfId="63" applyBorder="1" applyAlignment="1">
      <alignment horizontal="centerContinuous" vertical="center"/>
      <protection/>
    </xf>
    <xf numFmtId="180" fontId="29" fillId="0" borderId="47" xfId="63" applyNumberFormat="1" applyFont="1" applyFill="1" applyBorder="1">
      <alignment/>
      <protection/>
    </xf>
    <xf numFmtId="180" fontId="29" fillId="0" borderId="48" xfId="63" applyNumberFormat="1" applyFont="1" applyFill="1" applyBorder="1">
      <alignment/>
      <protection/>
    </xf>
    <xf numFmtId="180" fontId="33" fillId="0" borderId="0" xfId="52" applyNumberFormat="1" applyFont="1" applyFill="1" applyAlignment="1">
      <alignment/>
    </xf>
    <xf numFmtId="180" fontId="30" fillId="0" borderId="0" xfId="52" applyNumberFormat="1" applyFont="1" applyFill="1" applyAlignment="1">
      <alignment vertical="center"/>
    </xf>
    <xf numFmtId="180" fontId="29" fillId="0" borderId="0" xfId="52" applyNumberFormat="1" applyFont="1" applyFill="1" applyAlignment="1">
      <alignment vertical="center"/>
    </xf>
    <xf numFmtId="180" fontId="29" fillId="0" borderId="0" xfId="63" applyNumberFormat="1" applyFill="1" applyBorder="1">
      <alignment/>
      <protection/>
    </xf>
    <xf numFmtId="180" fontId="29" fillId="0" borderId="0" xfId="63" applyNumberFormat="1" applyFont="1" applyFill="1" applyBorder="1">
      <alignment/>
      <protection/>
    </xf>
    <xf numFmtId="180" fontId="34" fillId="0" borderId="0" xfId="52" applyNumberFormat="1" applyFont="1" applyFill="1" applyAlignment="1">
      <alignment vertical="center"/>
    </xf>
    <xf numFmtId="180" fontId="32" fillId="0" borderId="0" xfId="52" applyNumberFormat="1" applyFont="1" applyFill="1" applyAlignment="1">
      <alignment vertical="center"/>
    </xf>
    <xf numFmtId="180" fontId="36" fillId="0" borderId="0" xfId="52" applyNumberFormat="1" applyFont="1" applyFill="1" applyAlignment="1">
      <alignment vertical="center"/>
    </xf>
    <xf numFmtId="180" fontId="34" fillId="0" borderId="0" xfId="52" applyNumberFormat="1" applyFont="1" applyFill="1" applyAlignment="1">
      <alignment vertical="top"/>
    </xf>
    <xf numFmtId="180" fontId="32" fillId="0" borderId="0" xfId="52" applyNumberFormat="1" applyFont="1" applyFill="1" applyAlignment="1">
      <alignment vertical="top"/>
    </xf>
    <xf numFmtId="180" fontId="37" fillId="0" borderId="41" xfId="63" applyNumberFormat="1" applyFont="1" applyFill="1" applyBorder="1" applyAlignment="1">
      <alignment horizontal="center" vertical="center"/>
      <protection/>
    </xf>
    <xf numFmtId="180" fontId="37" fillId="0" borderId="44" xfId="52" applyNumberFormat="1" applyFont="1" applyFill="1" applyBorder="1" applyAlignment="1">
      <alignment horizontal="centerContinuous" vertical="center"/>
    </xf>
    <xf numFmtId="180" fontId="29" fillId="0" borderId="49" xfId="63" applyNumberFormat="1" applyFont="1" applyFill="1" applyBorder="1" applyAlignment="1">
      <alignment horizontal="centerContinuous" vertical="center"/>
      <protection/>
    </xf>
    <xf numFmtId="180" fontId="37" fillId="0" borderId="42" xfId="52" applyNumberFormat="1" applyFont="1" applyFill="1" applyBorder="1" applyAlignment="1">
      <alignment horizontal="centerContinuous" vertical="center"/>
    </xf>
    <xf numFmtId="180" fontId="37" fillId="0" borderId="44" xfId="63" applyNumberFormat="1" applyFont="1" applyFill="1" applyBorder="1" applyAlignment="1">
      <alignment horizontal="centerContinuous" vertical="center"/>
      <protection/>
    </xf>
    <xf numFmtId="0" fontId="29" fillId="0" borderId="49" xfId="63" applyFont="1" applyBorder="1" applyAlignment="1">
      <alignment horizontal="centerContinuous" vertical="center"/>
      <protection/>
    </xf>
    <xf numFmtId="180" fontId="37" fillId="0" borderId="50" xfId="63" applyNumberFormat="1" applyFont="1" applyFill="1" applyBorder="1" applyAlignment="1">
      <alignment horizontal="centerContinuous" vertical="center"/>
      <protection/>
    </xf>
    <xf numFmtId="180" fontId="29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 applyAlignment="1">
      <alignment horizontal="center" vertical="center"/>
      <protection/>
    </xf>
    <xf numFmtId="180" fontId="38" fillId="0" borderId="51" xfId="63" applyNumberFormat="1" applyFont="1" applyFill="1" applyBorder="1">
      <alignment/>
      <protection/>
    </xf>
    <xf numFmtId="180" fontId="30" fillId="0" borderId="52" xfId="63" applyNumberFormat="1" applyFont="1" applyFill="1" applyBorder="1">
      <alignment/>
      <protection/>
    </xf>
    <xf numFmtId="180" fontId="38" fillId="0" borderId="53" xfId="63" applyNumberFormat="1" applyFont="1" applyFill="1" applyBorder="1">
      <alignment/>
      <protection/>
    </xf>
    <xf numFmtId="180" fontId="38" fillId="0" borderId="54" xfId="63" applyNumberFormat="1" applyFont="1" applyFill="1" applyBorder="1">
      <alignment/>
      <protection/>
    </xf>
    <xf numFmtId="180" fontId="30" fillId="0" borderId="55" xfId="63" applyNumberFormat="1" applyFont="1" applyFill="1" applyBorder="1">
      <alignment/>
      <protection/>
    </xf>
    <xf numFmtId="180" fontId="37" fillId="0" borderId="56" xfId="63" applyNumberFormat="1" applyFont="1" applyFill="1" applyBorder="1">
      <alignment/>
      <protection/>
    </xf>
    <xf numFmtId="180" fontId="30" fillId="0" borderId="57" xfId="63" applyNumberFormat="1" applyFont="1" applyFill="1" applyBorder="1">
      <alignment/>
      <protection/>
    </xf>
    <xf numFmtId="180" fontId="37" fillId="0" borderId="56" xfId="52" applyNumberFormat="1" applyFont="1" applyFill="1" applyBorder="1" applyAlignment="1">
      <alignment horizontal="left"/>
    </xf>
    <xf numFmtId="180" fontId="38" fillId="0" borderId="20" xfId="63" applyNumberFormat="1" applyFont="1" applyFill="1" applyBorder="1">
      <alignment/>
      <protection/>
    </xf>
    <xf numFmtId="180" fontId="37" fillId="0" borderId="58" xfId="63" applyNumberFormat="1" applyFont="1" applyFill="1" applyBorder="1">
      <alignment/>
      <protection/>
    </xf>
    <xf numFmtId="180" fontId="38" fillId="0" borderId="59" xfId="63" applyNumberFormat="1" applyFont="1" applyFill="1" applyBorder="1">
      <alignment/>
      <protection/>
    </xf>
    <xf numFmtId="180" fontId="30" fillId="0" borderId="60" xfId="63" applyNumberFormat="1" applyFont="1" applyFill="1" applyBorder="1">
      <alignment/>
      <protection/>
    </xf>
    <xf numFmtId="180" fontId="38" fillId="0" borderId="61" xfId="63" applyNumberFormat="1" applyFont="1" applyFill="1" applyBorder="1">
      <alignment/>
      <protection/>
    </xf>
    <xf numFmtId="180" fontId="37" fillId="0" borderId="62" xfId="63" applyNumberFormat="1" applyFont="1" applyFill="1" applyBorder="1" applyAlignment="1">
      <alignment horizontal="center"/>
      <protection/>
    </xf>
    <xf numFmtId="180" fontId="38" fillId="0" borderId="63" xfId="63" applyNumberFormat="1" applyFont="1" applyFill="1" applyBorder="1">
      <alignment/>
      <protection/>
    </xf>
    <xf numFmtId="180" fontId="30" fillId="0" borderId="64" xfId="63" applyNumberFormat="1" applyFont="1" applyFill="1" applyBorder="1">
      <alignment/>
      <protection/>
    </xf>
    <xf numFmtId="180" fontId="30" fillId="0" borderId="65" xfId="63" applyNumberFormat="1" applyFont="1" applyFill="1" applyBorder="1">
      <alignment/>
      <protection/>
    </xf>
    <xf numFmtId="180" fontId="29" fillId="0" borderId="0" xfId="63" applyNumberFormat="1" applyFont="1" applyFill="1">
      <alignment/>
      <protection/>
    </xf>
    <xf numFmtId="180" fontId="32" fillId="0" borderId="0" xfId="63" applyNumberFormat="1" applyFont="1" applyFill="1" applyBorder="1">
      <alignment/>
      <protection/>
    </xf>
    <xf numFmtId="180" fontId="38" fillId="0" borderId="66" xfId="63" applyNumberFormat="1" applyFont="1" applyFill="1" applyBorder="1">
      <alignment/>
      <protection/>
    </xf>
    <xf numFmtId="180" fontId="30" fillId="0" borderId="67" xfId="63" applyNumberFormat="1" applyFont="1" applyFill="1" applyBorder="1">
      <alignment/>
      <protection/>
    </xf>
    <xf numFmtId="180" fontId="30" fillId="0" borderId="68" xfId="63" applyNumberFormat="1" applyFont="1" applyFill="1" applyBorder="1">
      <alignment/>
      <protection/>
    </xf>
    <xf numFmtId="180" fontId="37" fillId="0" borderId="69" xfId="63" applyNumberFormat="1" applyFont="1" applyFill="1" applyBorder="1" applyAlignment="1">
      <alignment horizontal="center" vertical="center"/>
      <protection/>
    </xf>
    <xf numFmtId="180" fontId="38" fillId="0" borderId="70" xfId="52" applyNumberFormat="1" applyFont="1" applyFill="1" applyBorder="1" applyAlignment="1">
      <alignment horizontal="center" vertical="center"/>
    </xf>
    <xf numFmtId="180" fontId="37" fillId="0" borderId="18" xfId="52" applyNumberFormat="1" applyFont="1" applyFill="1" applyBorder="1" applyAlignment="1">
      <alignment horizontal="center" vertical="center"/>
    </xf>
    <xf numFmtId="180" fontId="38" fillId="0" borderId="71" xfId="52" applyNumberFormat="1" applyFont="1" applyFill="1" applyBorder="1" applyAlignment="1">
      <alignment horizontal="center" vertical="center"/>
    </xf>
    <xf numFmtId="180" fontId="37" fillId="0" borderId="7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180" fontId="0" fillId="37" borderId="10" xfId="49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 shrinkToFit="1"/>
    </xf>
    <xf numFmtId="38" fontId="0" fillId="37" borderId="10" xfId="49" applyFont="1" applyFill="1" applyBorder="1" applyAlignment="1">
      <alignment/>
    </xf>
    <xf numFmtId="49" fontId="0" fillId="35" borderId="0" xfId="0" applyNumberFormat="1" applyFont="1" applyFill="1" applyAlignment="1">
      <alignment/>
    </xf>
    <xf numFmtId="38" fontId="0" fillId="35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35" borderId="40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39" fillId="35" borderId="13" xfId="0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29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/>
    </xf>
    <xf numFmtId="0" fontId="39" fillId="35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9" fillId="35" borderId="13" xfId="0" applyNumberFormat="1" applyFont="1" applyFill="1" applyBorder="1" applyAlignment="1">
      <alignment/>
    </xf>
    <xf numFmtId="38" fontId="0" fillId="37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35" borderId="10" xfId="49" applyFont="1" applyFill="1" applyBorder="1" applyAlignment="1">
      <alignment/>
    </xf>
    <xf numFmtId="38" fontId="0" fillId="38" borderId="10" xfId="49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38" fontId="0" fillId="0" borderId="19" xfId="49" applyFill="1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shrinkToFit="1"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left" shrinkToFi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8" fontId="75" fillId="0" borderId="10" xfId="49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8" fontId="0" fillId="0" borderId="10" xfId="49" applyFont="1" applyFill="1" applyBorder="1" applyAlignment="1">
      <alignment horizontal="right"/>
    </xf>
    <xf numFmtId="189" fontId="0" fillId="37" borderId="10" xfId="0" applyNumberForma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35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74" fillId="0" borderId="1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38" fontId="0" fillId="0" borderId="21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88" fontId="0" fillId="34" borderId="21" xfId="0" applyNumberFormat="1" applyFill="1" applyBorder="1" applyAlignment="1">
      <alignment/>
    </xf>
    <xf numFmtId="179" fontId="0" fillId="0" borderId="21" xfId="0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38" fontId="0" fillId="0" borderId="23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2" fillId="0" borderId="13" xfId="0" applyFont="1" applyFill="1" applyBorder="1" applyAlignment="1">
      <alignment horizontal="centerContinuous" shrinkToFit="1"/>
    </xf>
    <xf numFmtId="0" fontId="5" fillId="0" borderId="1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74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38" fontId="0" fillId="0" borderId="74" xfId="49" applyFont="1" applyBorder="1" applyAlignment="1">
      <alignment/>
    </xf>
    <xf numFmtId="38" fontId="0" fillId="0" borderId="75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61" xfId="49" applyFont="1" applyBorder="1" applyAlignment="1">
      <alignment/>
    </xf>
    <xf numFmtId="0" fontId="0" fillId="36" borderId="0" xfId="0" applyFill="1" applyAlignment="1">
      <alignment/>
    </xf>
    <xf numFmtId="38" fontId="0" fillId="36" borderId="5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5" fillId="0" borderId="12" xfId="0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2" fillId="35" borderId="10" xfId="49" applyFont="1" applyFill="1" applyBorder="1" applyAlignment="1">
      <alignment/>
    </xf>
    <xf numFmtId="0" fontId="76" fillId="0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2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36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NumberFormat="1" applyFont="1" applyFill="1" applyBorder="1" applyAlignment="1">
      <alignment shrinkToFit="1"/>
    </xf>
    <xf numFmtId="0" fontId="39" fillId="35" borderId="20" xfId="0" applyNumberFormat="1" applyFont="1" applyFill="1" applyBorder="1" applyAlignment="1">
      <alignment shrinkToFit="1"/>
    </xf>
    <xf numFmtId="0" fontId="39" fillId="35" borderId="12" xfId="0" applyNumberFormat="1" applyFont="1" applyFill="1" applyBorder="1" applyAlignment="1">
      <alignment shrinkToFit="1"/>
    </xf>
    <xf numFmtId="0" fontId="39" fillId="35" borderId="13" xfId="0" applyFont="1" applyFill="1" applyBorder="1" applyAlignment="1">
      <alignment shrinkToFit="1"/>
    </xf>
    <xf numFmtId="0" fontId="39" fillId="35" borderId="20" xfId="0" applyFont="1" applyFill="1" applyBorder="1" applyAlignment="1">
      <alignment shrinkToFit="1"/>
    </xf>
    <xf numFmtId="0" fontId="39" fillId="35" borderId="12" xfId="0" applyFont="1" applyFill="1" applyBorder="1" applyAlignment="1">
      <alignment shrinkToFit="1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8" fontId="4" fillId="35" borderId="16" xfId="0" applyNumberFormat="1" applyFont="1" applyFill="1" applyBorder="1" applyAlignment="1">
      <alignment horizontal="right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38" fontId="13" fillId="35" borderId="79" xfId="0" applyNumberFormat="1" applyFont="1" applyFill="1" applyBorder="1" applyAlignment="1">
      <alignment horizontal="righ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right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7" fillId="35" borderId="80" xfId="0" applyFont="1" applyFill="1" applyBorder="1" applyAlignment="1">
      <alignment vertical="center"/>
    </xf>
    <xf numFmtId="0" fontId="0" fillId="35" borderId="81" xfId="0" applyFill="1" applyBorder="1" applyAlignment="1">
      <alignment horizontal="center"/>
    </xf>
    <xf numFmtId="0" fontId="0" fillId="35" borderId="82" xfId="0" applyFill="1" applyBorder="1" applyAlignment="1">
      <alignment horizontal="center"/>
    </xf>
    <xf numFmtId="0" fontId="0" fillId="35" borderId="83" xfId="0" applyFill="1" applyBorder="1" applyAlignment="1">
      <alignment horizontal="center"/>
    </xf>
    <xf numFmtId="0" fontId="39" fillId="35" borderId="13" xfId="0" applyNumberFormat="1" applyFont="1" applyFill="1" applyBorder="1" applyAlignment="1">
      <alignment horizontal="left" shrinkToFit="1"/>
    </xf>
    <xf numFmtId="0" fontId="39" fillId="35" borderId="20" xfId="0" applyNumberFormat="1" applyFont="1" applyFill="1" applyBorder="1" applyAlignment="1">
      <alignment horizontal="left" shrinkToFit="1"/>
    </xf>
    <xf numFmtId="0" fontId="39" fillId="35" borderId="12" xfId="0" applyNumberFormat="1" applyFont="1" applyFill="1" applyBorder="1" applyAlignment="1">
      <alignment horizontal="left" shrinkToFit="1"/>
    </xf>
    <xf numFmtId="58" fontId="0" fillId="35" borderId="34" xfId="0" applyNumberFormat="1" applyFill="1" applyBorder="1" applyAlignment="1">
      <alignment horizontal="center"/>
    </xf>
    <xf numFmtId="58" fontId="0" fillId="35" borderId="31" xfId="0" applyNumberFormat="1" applyFill="1" applyBorder="1" applyAlignment="1">
      <alignment horizontal="center"/>
    </xf>
    <xf numFmtId="58" fontId="0" fillId="35" borderId="32" xfId="0" applyNumberFormat="1" applyFill="1" applyBorder="1" applyAlignment="1">
      <alignment horizontal="center"/>
    </xf>
    <xf numFmtId="181" fontId="0" fillId="35" borderId="34" xfId="0" applyNumberFormat="1" applyFill="1" applyBorder="1" applyAlignment="1">
      <alignment horizontal="center"/>
    </xf>
    <xf numFmtId="181" fontId="0" fillId="35" borderId="31" xfId="0" applyNumberFormat="1" applyFill="1" applyBorder="1" applyAlignment="1">
      <alignment horizontal="center"/>
    </xf>
    <xf numFmtId="181" fontId="0" fillId="35" borderId="32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58" fontId="0" fillId="35" borderId="16" xfId="0" applyNumberFormat="1" applyFill="1" applyBorder="1" applyAlignment="1">
      <alignment horizontal="distributed"/>
    </xf>
    <xf numFmtId="0" fontId="39" fillId="0" borderId="13" xfId="0" applyFont="1" applyFill="1" applyBorder="1" applyAlignment="1">
      <alignment shrinkToFit="1"/>
    </xf>
    <xf numFmtId="0" fontId="39" fillId="0" borderId="20" xfId="0" applyFont="1" applyFill="1" applyBorder="1" applyAlignment="1">
      <alignment shrinkToFit="1"/>
    </xf>
    <xf numFmtId="0" fontId="39" fillId="0" borderId="12" xfId="0" applyFont="1" applyFill="1" applyBorder="1" applyAlignment="1">
      <alignment shrinkToFit="1"/>
    </xf>
    <xf numFmtId="0" fontId="39" fillId="0" borderId="29" xfId="0" applyFont="1" applyFill="1" applyBorder="1" applyAlignment="1">
      <alignment shrinkToFit="1"/>
    </xf>
    <xf numFmtId="0" fontId="39" fillId="0" borderId="39" xfId="0" applyFont="1" applyFill="1" applyBorder="1" applyAlignment="1">
      <alignment shrinkToFit="1"/>
    </xf>
    <xf numFmtId="0" fontId="39" fillId="0" borderId="22" xfId="0" applyFont="1" applyFill="1" applyBorder="1" applyAlignment="1">
      <alignment shrinkToFit="1"/>
    </xf>
    <xf numFmtId="0" fontId="39" fillId="35" borderId="17" xfId="0" applyFont="1" applyFill="1" applyBorder="1" applyAlignment="1">
      <alignment horizontal="center" shrinkToFit="1"/>
    </xf>
    <xf numFmtId="0" fontId="39" fillId="35" borderId="38" xfId="0" applyFont="1" applyFill="1" applyBorder="1" applyAlignment="1">
      <alignment horizontal="center" shrinkToFit="1"/>
    </xf>
    <xf numFmtId="0" fontId="39" fillId="35" borderId="18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center" shrinkToFit="1"/>
    </xf>
    <xf numFmtId="0" fontId="6" fillId="35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 shrinkToFit="1"/>
    </xf>
    <xf numFmtId="0" fontId="39" fillId="0" borderId="20" xfId="0" applyFont="1" applyFill="1" applyBorder="1" applyAlignment="1">
      <alignment horizontal="left" shrinkToFit="1"/>
    </xf>
    <xf numFmtId="0" fontId="39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38" fontId="13" fillId="35" borderId="79" xfId="49" applyFont="1" applyFill="1" applyBorder="1" applyAlignment="1">
      <alignment horizontal="right" vertical="center"/>
    </xf>
    <xf numFmtId="38" fontId="13" fillId="35" borderId="25" xfId="49" applyFont="1" applyFill="1" applyBorder="1" applyAlignment="1">
      <alignment horizontal="right" vertical="center"/>
    </xf>
    <xf numFmtId="38" fontId="13" fillId="35" borderId="29" xfId="49" applyFont="1" applyFill="1" applyBorder="1" applyAlignment="1">
      <alignment horizontal="right" vertical="center"/>
    </xf>
    <xf numFmtId="38" fontId="13" fillId="35" borderId="22" xfId="49" applyFont="1" applyFill="1" applyBorder="1" applyAlignment="1">
      <alignment horizontal="right" vertical="center"/>
    </xf>
    <xf numFmtId="0" fontId="39" fillId="35" borderId="84" xfId="0" applyFont="1" applyFill="1" applyBorder="1" applyAlignment="1">
      <alignment horizontal="left"/>
    </xf>
    <xf numFmtId="0" fontId="39" fillId="35" borderId="85" xfId="0" applyFont="1" applyFill="1" applyBorder="1" applyAlignment="1">
      <alignment horizontal="left"/>
    </xf>
    <xf numFmtId="0" fontId="39" fillId="35" borderId="86" xfId="0" applyFont="1" applyFill="1" applyBorder="1" applyAlignment="1">
      <alignment horizontal="left"/>
    </xf>
    <xf numFmtId="0" fontId="16" fillId="0" borderId="29" xfId="0" applyFont="1" applyFill="1" applyBorder="1" applyAlignment="1">
      <alignment shrinkToFit="1"/>
    </xf>
    <xf numFmtId="0" fontId="0" fillId="0" borderId="2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top"/>
    </xf>
    <xf numFmtId="0" fontId="13" fillId="33" borderId="7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89" fontId="13" fillId="0" borderId="23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/>
    </xf>
    <xf numFmtId="38" fontId="13" fillId="0" borderId="23" xfId="0" applyNumberFormat="1" applyFont="1" applyBorder="1" applyAlignment="1">
      <alignment horizontal="center" vertical="center"/>
    </xf>
    <xf numFmtId="38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0" fillId="0" borderId="34" xfId="0" applyNumberFormat="1" applyBorder="1" applyAlignment="1">
      <alignment horizontal="distributed"/>
    </xf>
    <xf numFmtId="58" fontId="0" fillId="0" borderId="31" xfId="0" applyNumberFormat="1" applyBorder="1" applyAlignment="1">
      <alignment horizontal="distributed"/>
    </xf>
    <xf numFmtId="58" fontId="0" fillId="0" borderId="32" xfId="0" applyNumberForma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80" fontId="30" fillId="0" borderId="42" xfId="63" applyNumberFormat="1" applyFont="1" applyFill="1" applyBorder="1" applyAlignment="1">
      <alignment horizontal="center" vertical="center"/>
      <protection/>
    </xf>
    <xf numFmtId="0" fontId="32" fillId="0" borderId="42" xfId="63" applyFont="1" applyBorder="1" applyAlignment="1">
      <alignment horizontal="center" vertical="center"/>
      <protection/>
    </xf>
    <xf numFmtId="0" fontId="32" fillId="0" borderId="49" xfId="63" applyFont="1" applyBorder="1" applyAlignment="1">
      <alignment horizontal="center" vertical="center"/>
      <protection/>
    </xf>
    <xf numFmtId="180" fontId="31" fillId="0" borderId="89" xfId="52" applyNumberFormat="1" applyFont="1" applyFill="1" applyBorder="1" applyAlignment="1">
      <alignment horizontal="center" vertical="center"/>
    </xf>
    <xf numFmtId="0" fontId="13" fillId="0" borderId="90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58" fontId="31" fillId="0" borderId="47" xfId="63" applyNumberFormat="1" applyFont="1" applyBorder="1" applyAlignment="1">
      <alignment horizontal="distributed" vertical="center"/>
      <protection/>
    </xf>
    <xf numFmtId="58" fontId="13" fillId="0" borderId="90" xfId="63" applyNumberFormat="1" applyFont="1" applyBorder="1" applyAlignment="1">
      <alignment horizontal="distributed" vertical="center"/>
      <protection/>
    </xf>
    <xf numFmtId="58" fontId="13" fillId="0" borderId="46" xfId="63" applyNumberFormat="1" applyFont="1" applyBorder="1" applyAlignment="1">
      <alignment horizontal="distributed" vertical="center"/>
      <protection/>
    </xf>
    <xf numFmtId="180" fontId="37" fillId="0" borderId="44" xfId="63" applyNumberFormat="1" applyFont="1" applyFill="1" applyBorder="1" applyAlignment="1">
      <alignment horizontal="center" vertical="center"/>
      <protection/>
    </xf>
    <xf numFmtId="0" fontId="29" fillId="0" borderId="49" xfId="63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37" xfId="0" applyFont="1" applyBorder="1" applyAlignment="1">
      <alignment horizontal="right" vertical="top"/>
    </xf>
    <xf numFmtId="0" fontId="13" fillId="33" borderId="79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87" xfId="0" applyFont="1" applyFill="1" applyBorder="1" applyAlignment="1">
      <alignment horizontal="center" vertical="center" shrinkToFit="1"/>
    </xf>
    <xf numFmtId="0" fontId="13" fillId="33" borderId="8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123825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352425"/>
          <a:ext cx="21336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4</xdr:row>
      <xdr:rowOff>19050</xdr:rowOff>
    </xdr:from>
    <xdr:to>
      <xdr:col>15</xdr:col>
      <xdr:colOff>676275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4850"/>
          <a:ext cx="20669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2"/>
  <sheetViews>
    <sheetView tabSelected="1" zoomScaleSheetLayoutView="90" workbookViewId="0" topLeftCell="A1">
      <selection activeCell="M24" sqref="M24"/>
    </sheetView>
  </sheetViews>
  <sheetFormatPr defaultColWidth="9.00390625" defaultRowHeight="13.5"/>
  <cols>
    <col min="1" max="1" width="3.625" style="43" customWidth="1"/>
    <col min="2" max="2" width="11.625" style="43" customWidth="1"/>
    <col min="3" max="3" width="7.125" style="43" customWidth="1"/>
    <col min="4" max="4" width="7.00390625" style="43" customWidth="1"/>
    <col min="5" max="5" width="3.625" style="43" customWidth="1"/>
    <col min="6" max="6" width="11.625" style="43" customWidth="1"/>
    <col min="7" max="8" width="7.125" style="43" customWidth="1"/>
    <col min="9" max="9" width="3.625" style="43" customWidth="1"/>
    <col min="10" max="10" width="11.625" style="43" customWidth="1"/>
    <col min="11" max="12" width="7.125" style="43" customWidth="1"/>
    <col min="13" max="13" width="3.625" style="43" customWidth="1"/>
    <col min="14" max="14" width="11.625" style="43" customWidth="1"/>
    <col min="15" max="16" width="7.125" style="43" customWidth="1"/>
    <col min="17" max="16384" width="9.00390625" style="43" customWidth="1"/>
  </cols>
  <sheetData>
    <row r="1" spans="1:16" ht="13.5" customHeight="1">
      <c r="A1" s="506" t="s">
        <v>543</v>
      </c>
      <c r="B1" s="506"/>
      <c r="C1" s="506"/>
      <c r="D1" s="506"/>
      <c r="E1" s="511" t="s">
        <v>544</v>
      </c>
      <c r="F1" s="512"/>
      <c r="G1" s="513"/>
      <c r="H1" s="163" t="s">
        <v>545</v>
      </c>
      <c r="I1" s="506" t="s">
        <v>546</v>
      </c>
      <c r="J1" s="506"/>
      <c r="K1" s="506" t="s">
        <v>547</v>
      </c>
      <c r="L1" s="506"/>
      <c r="M1" s="80"/>
      <c r="N1" s="80"/>
      <c r="O1" s="80"/>
      <c r="P1" s="89" t="s">
        <v>1399</v>
      </c>
    </row>
    <row r="2" spans="1:16" ht="26.25" customHeight="1">
      <c r="A2" s="521"/>
      <c r="B2" s="521"/>
      <c r="C2" s="521"/>
      <c r="D2" s="521"/>
      <c r="E2" s="514"/>
      <c r="F2" s="515"/>
      <c r="G2" s="516"/>
      <c r="H2" s="164"/>
      <c r="I2" s="510">
        <f>J3+J74+J145+J216</f>
        <v>0</v>
      </c>
      <c r="J2" s="510"/>
      <c r="K2" s="507"/>
      <c r="L2" s="507"/>
      <c r="M2" s="504"/>
      <c r="N2" s="505"/>
      <c r="O2" s="505"/>
      <c r="P2" s="505"/>
    </row>
    <row r="3" spans="1:16" ht="15" customHeight="1">
      <c r="A3" s="389" t="s">
        <v>1656</v>
      </c>
      <c r="B3" s="132"/>
      <c r="C3" s="132"/>
      <c r="D3" s="132"/>
      <c r="E3" s="80"/>
      <c r="F3" s="80"/>
      <c r="G3" s="80"/>
      <c r="H3" s="508" t="s">
        <v>1137</v>
      </c>
      <c r="I3" s="509"/>
      <c r="J3" s="90">
        <f>H20+H49+L14+L46+P35+P69</f>
        <v>0</v>
      </c>
      <c r="K3" s="80"/>
      <c r="L3" s="80"/>
      <c r="M3" s="503" t="s">
        <v>549</v>
      </c>
      <c r="N3" s="503"/>
      <c r="O3" s="503"/>
      <c r="P3" s="503"/>
    </row>
    <row r="4" spans="1:16" ht="13.5">
      <c r="A4" s="134"/>
      <c r="B4" s="135" t="s">
        <v>550</v>
      </c>
      <c r="C4" s="135" t="s">
        <v>546</v>
      </c>
      <c r="D4" s="136"/>
      <c r="E4" s="134"/>
      <c r="F4" s="135" t="s">
        <v>550</v>
      </c>
      <c r="G4" s="135" t="s">
        <v>546</v>
      </c>
      <c r="H4" s="136"/>
      <c r="I4" s="134"/>
      <c r="J4" s="135" t="s">
        <v>550</v>
      </c>
      <c r="K4" s="135" t="s">
        <v>546</v>
      </c>
      <c r="L4" s="136"/>
      <c r="M4" s="134"/>
      <c r="N4" s="135" t="s">
        <v>550</v>
      </c>
      <c r="O4" s="135" t="s">
        <v>546</v>
      </c>
      <c r="P4" s="136"/>
    </row>
    <row r="5" spans="1:16" ht="13.5">
      <c r="A5" s="522" t="s">
        <v>1542</v>
      </c>
      <c r="B5" s="523"/>
      <c r="C5" s="523"/>
      <c r="D5" s="524"/>
      <c r="E5" s="517" t="s">
        <v>186</v>
      </c>
      <c r="F5" s="518"/>
      <c r="G5" s="518"/>
      <c r="H5" s="519"/>
      <c r="I5" s="97"/>
      <c r="J5" s="137" t="s">
        <v>880</v>
      </c>
      <c r="K5" s="230">
        <v>400</v>
      </c>
      <c r="L5" s="258"/>
      <c r="M5" s="97"/>
      <c r="N5" s="428" t="s">
        <v>1449</v>
      </c>
      <c r="O5" s="106">
        <v>1130</v>
      </c>
      <c r="P5" s="484"/>
    </row>
    <row r="6" spans="1:16" ht="13.5">
      <c r="A6" s="517" t="s">
        <v>181</v>
      </c>
      <c r="B6" s="518"/>
      <c r="C6" s="518"/>
      <c r="D6" s="518"/>
      <c r="E6" s="171"/>
      <c r="F6" s="199" t="s">
        <v>1438</v>
      </c>
      <c r="G6" s="106">
        <v>640</v>
      </c>
      <c r="H6" s="103"/>
      <c r="I6" s="101"/>
      <c r="J6" s="95" t="s">
        <v>1270</v>
      </c>
      <c r="K6" s="233">
        <v>2005</v>
      </c>
      <c r="L6" s="488"/>
      <c r="M6" s="101"/>
      <c r="N6" s="196" t="s">
        <v>1450</v>
      </c>
      <c r="O6" s="197">
        <v>1170</v>
      </c>
      <c r="P6" s="258"/>
    </row>
    <row r="7" spans="1:16" ht="13.5">
      <c r="A7" s="101"/>
      <c r="B7" s="95" t="s">
        <v>224</v>
      </c>
      <c r="C7" s="128">
        <v>1120</v>
      </c>
      <c r="D7" s="138"/>
      <c r="E7" s="171"/>
      <c r="F7" s="178" t="s">
        <v>248</v>
      </c>
      <c r="G7" s="197">
        <v>735</v>
      </c>
      <c r="H7" s="138"/>
      <c r="I7" s="137"/>
      <c r="J7" s="95" t="s">
        <v>239</v>
      </c>
      <c r="K7" s="198">
        <v>525</v>
      </c>
      <c r="L7" s="258"/>
      <c r="M7" s="101"/>
      <c r="N7" s="196" t="s">
        <v>1451</v>
      </c>
      <c r="O7" s="206">
        <v>145</v>
      </c>
      <c r="P7" s="488"/>
    </row>
    <row r="8" spans="1:16" ht="13.5">
      <c r="A8" s="101"/>
      <c r="B8" s="105" t="s">
        <v>515</v>
      </c>
      <c r="C8" s="106">
        <v>0</v>
      </c>
      <c r="D8" s="138"/>
      <c r="E8" s="171"/>
      <c r="F8" s="139" t="s">
        <v>324</v>
      </c>
      <c r="G8" s="78">
        <v>535</v>
      </c>
      <c r="H8" s="138"/>
      <c r="I8" s="101"/>
      <c r="J8" s="105" t="s">
        <v>520</v>
      </c>
      <c r="K8" s="197"/>
      <c r="L8" s="488"/>
      <c r="M8" s="101"/>
      <c r="N8" s="196" t="s">
        <v>894</v>
      </c>
      <c r="O8" s="206">
        <v>0</v>
      </c>
      <c r="P8" s="488"/>
    </row>
    <row r="9" spans="1:16" ht="13.5">
      <c r="A9" s="101"/>
      <c r="B9" s="196" t="s">
        <v>1429</v>
      </c>
      <c r="C9" s="106">
        <v>1450</v>
      </c>
      <c r="D9" s="138"/>
      <c r="E9" s="101"/>
      <c r="F9" s="110" t="s">
        <v>518</v>
      </c>
      <c r="G9" s="233">
        <v>1010</v>
      </c>
      <c r="H9" s="138"/>
      <c r="I9" s="101"/>
      <c r="J9" s="105"/>
      <c r="K9" s="103"/>
      <c r="L9" s="488"/>
      <c r="M9" s="101"/>
      <c r="N9" s="196" t="s">
        <v>895</v>
      </c>
      <c r="O9" s="206">
        <v>0</v>
      </c>
      <c r="P9" s="488"/>
    </row>
    <row r="10" spans="1:16" ht="13.5">
      <c r="A10" s="101"/>
      <c r="B10" s="196" t="s">
        <v>1430</v>
      </c>
      <c r="C10" s="106">
        <v>905</v>
      </c>
      <c r="D10" s="138"/>
      <c r="E10" s="101"/>
      <c r="F10" s="110" t="s">
        <v>870</v>
      </c>
      <c r="G10" s="197">
        <v>1085</v>
      </c>
      <c r="H10" s="138"/>
      <c r="I10" s="101"/>
      <c r="J10" s="83"/>
      <c r="K10" s="140"/>
      <c r="L10" s="488"/>
      <c r="M10" s="101"/>
      <c r="N10" s="196" t="s">
        <v>170</v>
      </c>
      <c r="O10" s="206">
        <v>160</v>
      </c>
      <c r="P10" s="488"/>
    </row>
    <row r="11" spans="1:16" ht="13.5">
      <c r="A11" s="101"/>
      <c r="B11" s="196" t="s">
        <v>516</v>
      </c>
      <c r="C11" s="197">
        <v>0</v>
      </c>
      <c r="D11" s="138"/>
      <c r="E11" s="101"/>
      <c r="F11" s="83" t="s">
        <v>833</v>
      </c>
      <c r="G11" s="197">
        <v>1550</v>
      </c>
      <c r="H11" s="138"/>
      <c r="I11" s="101"/>
      <c r="J11" s="83"/>
      <c r="K11" s="106"/>
      <c r="L11" s="488"/>
      <c r="M11" s="101"/>
      <c r="N11" s="196" t="s">
        <v>1180</v>
      </c>
      <c r="O11" s="206">
        <v>60</v>
      </c>
      <c r="P11" s="488"/>
    </row>
    <row r="12" spans="1:16" ht="13.5">
      <c r="A12" s="101"/>
      <c r="B12" s="196" t="s">
        <v>256</v>
      </c>
      <c r="C12" s="197">
        <v>940</v>
      </c>
      <c r="D12" s="138"/>
      <c r="E12" s="101"/>
      <c r="F12" s="83" t="s">
        <v>607</v>
      </c>
      <c r="G12" s="78">
        <v>580</v>
      </c>
      <c r="H12" s="138"/>
      <c r="I12" s="101"/>
      <c r="J12" s="118"/>
      <c r="K12" s="106"/>
      <c r="L12" s="488"/>
      <c r="M12" s="101"/>
      <c r="N12" s="196" t="s">
        <v>202</v>
      </c>
      <c r="O12" s="206">
        <v>80</v>
      </c>
      <c r="P12" s="258"/>
    </row>
    <row r="13" spans="1:16" ht="13.5">
      <c r="A13" s="101"/>
      <c r="B13" s="196" t="s">
        <v>168</v>
      </c>
      <c r="C13" s="197">
        <v>1450</v>
      </c>
      <c r="D13" s="138"/>
      <c r="E13" s="101"/>
      <c r="F13" s="105" t="s">
        <v>871</v>
      </c>
      <c r="G13" s="197">
        <v>1515</v>
      </c>
      <c r="H13" s="138"/>
      <c r="I13" s="101"/>
      <c r="J13" s="105"/>
      <c r="K13" s="106"/>
      <c r="L13" s="103"/>
      <c r="M13" s="101"/>
      <c r="N13" s="196" t="s">
        <v>1452</v>
      </c>
      <c r="O13" s="206">
        <v>30</v>
      </c>
      <c r="P13" s="488"/>
    </row>
    <row r="14" spans="1:16" ht="13.5">
      <c r="A14" s="101"/>
      <c r="B14" s="196" t="s">
        <v>514</v>
      </c>
      <c r="C14" s="197">
        <v>720</v>
      </c>
      <c r="D14" s="258"/>
      <c r="E14" s="101"/>
      <c r="F14" s="118"/>
      <c r="G14" s="141"/>
      <c r="H14" s="138"/>
      <c r="I14" s="101"/>
      <c r="J14" s="241" t="s">
        <v>551</v>
      </c>
      <c r="K14" s="238">
        <f>SUM(G53:G69,K5:K13)</f>
        <v>10145</v>
      </c>
      <c r="L14" s="240">
        <f>SUM(H53:H69,L5:L13)</f>
        <v>0</v>
      </c>
      <c r="M14" s="101"/>
      <c r="N14" s="445" t="s">
        <v>203</v>
      </c>
      <c r="O14" s="230">
        <v>35</v>
      </c>
      <c r="P14" s="488"/>
    </row>
    <row r="15" spans="1:16" ht="13.5">
      <c r="A15" s="101"/>
      <c r="B15" s="196" t="s">
        <v>169</v>
      </c>
      <c r="C15" s="197">
        <v>0</v>
      </c>
      <c r="D15" s="138"/>
      <c r="E15" s="101"/>
      <c r="F15" s="142"/>
      <c r="G15" s="141"/>
      <c r="H15" s="138"/>
      <c r="I15" s="101"/>
      <c r="J15" s="105"/>
      <c r="K15" s="138"/>
      <c r="L15" s="103"/>
      <c r="M15" s="101"/>
      <c r="N15" s="201" t="s">
        <v>815</v>
      </c>
      <c r="O15" s="198">
        <v>0</v>
      </c>
      <c r="P15" s="488"/>
    </row>
    <row r="16" spans="1:16" ht="13.5">
      <c r="A16" s="101"/>
      <c r="B16" s="196" t="s">
        <v>1431</v>
      </c>
      <c r="C16" s="197">
        <v>995</v>
      </c>
      <c r="D16" s="138"/>
      <c r="E16" s="101"/>
      <c r="F16" s="118"/>
      <c r="G16" s="141"/>
      <c r="H16" s="112"/>
      <c r="I16" s="517" t="s">
        <v>1394</v>
      </c>
      <c r="J16" s="518"/>
      <c r="K16" s="518"/>
      <c r="L16" s="519"/>
      <c r="M16" s="101"/>
      <c r="N16" s="446" t="s">
        <v>1282</v>
      </c>
      <c r="O16" s="233">
        <v>200</v>
      </c>
      <c r="P16" s="488"/>
    </row>
    <row r="17" spans="1:16" ht="13.5">
      <c r="A17" s="101"/>
      <c r="B17" s="196" t="s">
        <v>517</v>
      </c>
      <c r="C17" s="197">
        <v>0</v>
      </c>
      <c r="D17" s="138"/>
      <c r="E17" s="101"/>
      <c r="F17" s="118"/>
      <c r="G17" s="141"/>
      <c r="H17" s="124"/>
      <c r="I17" s="101"/>
      <c r="J17" s="105" t="s">
        <v>883</v>
      </c>
      <c r="K17" s="106">
        <v>220</v>
      </c>
      <c r="L17" s="485"/>
      <c r="M17" s="101"/>
      <c r="N17" s="205" t="s">
        <v>1181</v>
      </c>
      <c r="O17" s="197">
        <v>25</v>
      </c>
      <c r="P17" s="488"/>
    </row>
    <row r="18" spans="1:16" ht="13.5">
      <c r="A18" s="101"/>
      <c r="B18" s="196" t="s">
        <v>234</v>
      </c>
      <c r="C18" s="197">
        <v>2045</v>
      </c>
      <c r="D18" s="138"/>
      <c r="E18" s="105"/>
      <c r="F18" s="127"/>
      <c r="G18" s="141"/>
      <c r="H18" s="141"/>
      <c r="I18" s="101"/>
      <c r="J18" s="196" t="s">
        <v>521</v>
      </c>
      <c r="K18" s="197">
        <v>1250</v>
      </c>
      <c r="L18" s="485"/>
      <c r="M18" s="101"/>
      <c r="N18" s="83" t="s">
        <v>204</v>
      </c>
      <c r="O18" s="197">
        <v>55</v>
      </c>
      <c r="P18" s="488"/>
    </row>
    <row r="19" spans="1:16" ht="13.5">
      <c r="A19" s="101"/>
      <c r="B19" s="443" t="s">
        <v>1213</v>
      </c>
      <c r="C19" s="197">
        <v>4085</v>
      </c>
      <c r="D19" s="138"/>
      <c r="E19" s="101"/>
      <c r="F19" s="222" t="s">
        <v>803</v>
      </c>
      <c r="G19" s="259">
        <f>SUM(G6:G18)</f>
        <v>7650</v>
      </c>
      <c r="H19" s="260">
        <f>SUM(H6:H18)</f>
        <v>0</v>
      </c>
      <c r="I19" s="101"/>
      <c r="J19" s="196" t="s">
        <v>522</v>
      </c>
      <c r="K19" s="197">
        <v>1010</v>
      </c>
      <c r="L19" s="485"/>
      <c r="M19" s="101"/>
      <c r="N19" s="83" t="s">
        <v>896</v>
      </c>
      <c r="O19" s="197">
        <v>70</v>
      </c>
      <c r="P19" s="488"/>
    </row>
    <row r="20" spans="1:16" ht="13.5">
      <c r="A20" s="101"/>
      <c r="B20" s="105"/>
      <c r="C20" s="255"/>
      <c r="D20" s="138"/>
      <c r="E20" s="125"/>
      <c r="F20" s="237" t="s">
        <v>1190</v>
      </c>
      <c r="G20" s="238">
        <f>C25+C52+C68+G19</f>
        <v>41590</v>
      </c>
      <c r="H20" s="262">
        <f>D25+D52+D68+H19</f>
        <v>0</v>
      </c>
      <c r="I20" s="101"/>
      <c r="J20" s="196" t="s">
        <v>1443</v>
      </c>
      <c r="K20" s="197">
        <v>190</v>
      </c>
      <c r="L20" s="485"/>
      <c r="M20" s="137"/>
      <c r="N20" s="83" t="s">
        <v>816</v>
      </c>
      <c r="O20" s="198">
        <v>85</v>
      </c>
      <c r="P20" s="258"/>
    </row>
    <row r="21" spans="1:16" ht="13.5">
      <c r="A21" s="101"/>
      <c r="B21" s="105"/>
      <c r="C21" s="143"/>
      <c r="D21" s="138"/>
      <c r="E21" s="165"/>
      <c r="F21" s="126"/>
      <c r="G21" s="126"/>
      <c r="H21" s="167"/>
      <c r="I21" s="101"/>
      <c r="J21" s="196" t="s">
        <v>1444</v>
      </c>
      <c r="K21" s="197">
        <v>120</v>
      </c>
      <c r="L21" s="485"/>
      <c r="M21" s="101"/>
      <c r="N21" s="83" t="s">
        <v>270</v>
      </c>
      <c r="O21" s="197">
        <v>150</v>
      </c>
      <c r="P21" s="488"/>
    </row>
    <row r="22" spans="1:16" ht="13.5">
      <c r="A22" s="200"/>
      <c r="B22" s="196"/>
      <c r="C22" s="255"/>
      <c r="D22" s="256">
        <v>0</v>
      </c>
      <c r="E22" s="228"/>
      <c r="F22" s="196"/>
      <c r="G22" s="197"/>
      <c r="H22" s="257"/>
      <c r="I22" s="101"/>
      <c r="J22" s="196" t="s">
        <v>523</v>
      </c>
      <c r="K22" s="197">
        <v>445</v>
      </c>
      <c r="L22" s="485"/>
      <c r="M22" s="101"/>
      <c r="N22" s="83" t="s">
        <v>205</v>
      </c>
      <c r="O22" s="197">
        <v>0</v>
      </c>
      <c r="P22" s="488"/>
    </row>
    <row r="23" spans="1:16" ht="13.5">
      <c r="A23" s="228"/>
      <c r="B23" s="203"/>
      <c r="C23" s="255"/>
      <c r="D23" s="212"/>
      <c r="E23" s="495" t="s">
        <v>651</v>
      </c>
      <c r="F23" s="496"/>
      <c r="G23" s="496"/>
      <c r="H23" s="520"/>
      <c r="I23" s="101"/>
      <c r="J23" s="196" t="s">
        <v>884</v>
      </c>
      <c r="K23" s="197">
        <v>180</v>
      </c>
      <c r="L23" s="485"/>
      <c r="M23" s="101"/>
      <c r="N23" s="83" t="s">
        <v>674</v>
      </c>
      <c r="O23" s="197">
        <v>5</v>
      </c>
      <c r="P23" s="488"/>
    </row>
    <row r="24" spans="1:16" ht="13.5">
      <c r="A24" s="207"/>
      <c r="B24" s="230"/>
      <c r="C24" s="207"/>
      <c r="D24" s="230"/>
      <c r="E24" s="51"/>
      <c r="F24" s="196" t="s">
        <v>872</v>
      </c>
      <c r="G24" s="258">
        <v>495</v>
      </c>
      <c r="H24" s="258"/>
      <c r="I24" s="101"/>
      <c r="J24" s="196" t="s">
        <v>1143</v>
      </c>
      <c r="K24" s="197">
        <v>90</v>
      </c>
      <c r="L24" s="258"/>
      <c r="M24" s="101"/>
      <c r="N24" s="83" t="s">
        <v>265</v>
      </c>
      <c r="O24" s="197">
        <v>10</v>
      </c>
      <c r="P24" s="488"/>
    </row>
    <row r="25" spans="1:16" ht="13.5">
      <c r="A25" s="207"/>
      <c r="B25" s="222" t="s">
        <v>800</v>
      </c>
      <c r="C25" s="244">
        <f>SUM(C7:C24)</f>
        <v>13710</v>
      </c>
      <c r="D25" s="245">
        <f>SUM(D7:D24)</f>
        <v>0</v>
      </c>
      <c r="E25" s="200"/>
      <c r="F25" s="196" t="s">
        <v>1514</v>
      </c>
      <c r="G25" s="197">
        <v>0</v>
      </c>
      <c r="H25" s="258"/>
      <c r="I25" s="101"/>
      <c r="J25" s="196" t="s">
        <v>524</v>
      </c>
      <c r="K25" s="197">
        <v>130</v>
      </c>
      <c r="L25" s="485"/>
      <c r="M25" s="101"/>
      <c r="N25" s="83" t="s">
        <v>897</v>
      </c>
      <c r="O25" s="197">
        <v>60</v>
      </c>
      <c r="P25" s="488"/>
    </row>
    <row r="26" spans="1:16" ht="13.5">
      <c r="A26" s="200"/>
      <c r="B26" s="196"/>
      <c r="C26" s="255"/>
      <c r="D26" s="258"/>
      <c r="E26" s="200"/>
      <c r="F26" s="196" t="s">
        <v>873</v>
      </c>
      <c r="G26" s="197">
        <v>545</v>
      </c>
      <c r="H26" s="258"/>
      <c r="I26" s="101"/>
      <c r="J26" s="196" t="s">
        <v>885</v>
      </c>
      <c r="K26" s="197">
        <v>675</v>
      </c>
      <c r="L26" s="485"/>
      <c r="M26" s="101"/>
      <c r="N26" s="83"/>
      <c r="O26" s="197"/>
      <c r="P26" s="488"/>
    </row>
    <row r="27" spans="1:16" ht="13.5">
      <c r="A27" s="200"/>
      <c r="B27" s="196"/>
      <c r="C27" s="197"/>
      <c r="D27" s="258"/>
      <c r="E27" s="200"/>
      <c r="F27" s="196" t="s">
        <v>1233</v>
      </c>
      <c r="G27" s="197">
        <v>940</v>
      </c>
      <c r="H27" s="138"/>
      <c r="I27" s="101"/>
      <c r="J27" s="196" t="s">
        <v>1144</v>
      </c>
      <c r="K27" s="197">
        <v>0</v>
      </c>
      <c r="L27" s="485"/>
      <c r="M27" s="101"/>
      <c r="N27" s="83"/>
      <c r="O27" s="197"/>
      <c r="P27" s="488"/>
    </row>
    <row r="28" spans="1:16" ht="13.5">
      <c r="A28" s="495" t="s">
        <v>182</v>
      </c>
      <c r="B28" s="496"/>
      <c r="C28" s="496"/>
      <c r="D28" s="496"/>
      <c r="E28" s="200"/>
      <c r="F28" s="196" t="s">
        <v>853</v>
      </c>
      <c r="G28" s="197">
        <v>1485</v>
      </c>
      <c r="H28" s="138"/>
      <c r="I28" s="101"/>
      <c r="J28" s="196" t="s">
        <v>1237</v>
      </c>
      <c r="K28" s="197">
        <v>630</v>
      </c>
      <c r="L28" s="485"/>
      <c r="M28" s="101"/>
      <c r="N28" s="83"/>
      <c r="O28" s="106"/>
      <c r="P28" s="488"/>
    </row>
    <row r="29" spans="1:16" ht="13.5">
      <c r="A29" s="200"/>
      <c r="B29" s="196" t="s">
        <v>1150</v>
      </c>
      <c r="C29" s="197">
        <v>1035</v>
      </c>
      <c r="D29" s="258"/>
      <c r="E29" s="200"/>
      <c r="F29" s="196" t="s">
        <v>1210</v>
      </c>
      <c r="G29" s="197">
        <v>1105</v>
      </c>
      <c r="H29" s="138"/>
      <c r="I29" s="101"/>
      <c r="J29" s="196" t="s">
        <v>1445</v>
      </c>
      <c r="K29" s="197">
        <v>0</v>
      </c>
      <c r="L29" s="485"/>
      <c r="M29" s="101"/>
      <c r="N29" s="83"/>
      <c r="O29" s="106"/>
      <c r="P29" s="488"/>
    </row>
    <row r="30" spans="1:16" ht="13.5">
      <c r="A30" s="200"/>
      <c r="B30" s="201" t="s">
        <v>238</v>
      </c>
      <c r="C30" s="197">
        <v>800</v>
      </c>
      <c r="D30" s="258"/>
      <c r="E30" s="200"/>
      <c r="F30" s="196" t="s">
        <v>1139</v>
      </c>
      <c r="G30" s="197">
        <v>1340</v>
      </c>
      <c r="H30" s="138"/>
      <c r="I30" s="101"/>
      <c r="J30" s="201" t="s">
        <v>1446</v>
      </c>
      <c r="K30" s="197">
        <v>120</v>
      </c>
      <c r="L30" s="485"/>
      <c r="M30" s="101"/>
      <c r="N30" s="83"/>
      <c r="O30" s="106"/>
      <c r="P30" s="488"/>
    </row>
    <row r="31" spans="1:16" ht="13.5">
      <c r="A31" s="200"/>
      <c r="B31" s="201" t="s">
        <v>368</v>
      </c>
      <c r="C31" s="197">
        <v>1125</v>
      </c>
      <c r="D31" s="78"/>
      <c r="E31" s="200"/>
      <c r="F31" s="196" t="s">
        <v>251</v>
      </c>
      <c r="G31" s="197">
        <v>400</v>
      </c>
      <c r="H31" s="138"/>
      <c r="I31" s="101"/>
      <c r="J31" s="201" t="s">
        <v>1447</v>
      </c>
      <c r="K31" s="197">
        <v>0</v>
      </c>
      <c r="L31" s="485"/>
      <c r="M31" s="101"/>
      <c r="N31" s="83"/>
      <c r="O31" s="106"/>
      <c r="P31" s="488"/>
    </row>
    <row r="32" spans="1:16" ht="13.5">
      <c r="A32" s="200"/>
      <c r="B32" s="201" t="s">
        <v>868</v>
      </c>
      <c r="C32" s="197">
        <v>660</v>
      </c>
      <c r="D32" s="78"/>
      <c r="E32" s="200"/>
      <c r="F32" s="196" t="s">
        <v>519</v>
      </c>
      <c r="G32" s="197">
        <v>585</v>
      </c>
      <c r="H32" s="138"/>
      <c r="I32" s="101"/>
      <c r="J32" s="205" t="s">
        <v>525</v>
      </c>
      <c r="K32" s="233">
        <v>0</v>
      </c>
      <c r="L32" s="485"/>
      <c r="M32" s="101"/>
      <c r="N32" s="83"/>
      <c r="O32" s="106"/>
      <c r="P32" s="488"/>
    </row>
    <row r="33" spans="1:16" ht="13.5">
      <c r="A33" s="78"/>
      <c r="B33" s="201" t="s">
        <v>1432</v>
      </c>
      <c r="C33" s="197">
        <v>800</v>
      </c>
      <c r="D33" s="78"/>
      <c r="E33" s="78"/>
      <c r="F33" s="201" t="s">
        <v>874</v>
      </c>
      <c r="G33" s="206">
        <v>455</v>
      </c>
      <c r="H33" s="138"/>
      <c r="I33" s="103"/>
      <c r="J33" s="205" t="s">
        <v>1448</v>
      </c>
      <c r="K33" s="197">
        <v>265</v>
      </c>
      <c r="L33" s="485"/>
      <c r="M33" s="103"/>
      <c r="N33" s="83"/>
      <c r="O33" s="106"/>
      <c r="P33" s="103"/>
    </row>
    <row r="34" spans="1:16" ht="13.5">
      <c r="A34" s="78"/>
      <c r="B34" s="205" t="s">
        <v>1433</v>
      </c>
      <c r="C34" s="233">
        <v>1105</v>
      </c>
      <c r="D34" s="78"/>
      <c r="E34" s="51"/>
      <c r="F34" s="196" t="s">
        <v>1211</v>
      </c>
      <c r="G34" s="197">
        <v>1655</v>
      </c>
      <c r="H34" s="138"/>
      <c r="I34" s="103"/>
      <c r="J34" s="201" t="s">
        <v>1146</v>
      </c>
      <c r="K34" s="197">
        <v>310</v>
      </c>
      <c r="L34" s="258"/>
      <c r="M34" s="103"/>
      <c r="N34" s="83"/>
      <c r="O34" s="106"/>
      <c r="P34" s="103"/>
    </row>
    <row r="35" spans="1:16" ht="13.5">
      <c r="A35" s="78"/>
      <c r="B35" s="201" t="s">
        <v>1434</v>
      </c>
      <c r="C35" s="197">
        <v>950</v>
      </c>
      <c r="D35" s="258"/>
      <c r="E35" s="78"/>
      <c r="F35" s="196" t="s">
        <v>877</v>
      </c>
      <c r="G35" s="197">
        <v>675</v>
      </c>
      <c r="H35" s="138"/>
      <c r="I35" s="103"/>
      <c r="J35" s="201" t="s">
        <v>887</v>
      </c>
      <c r="K35" s="197">
        <v>740</v>
      </c>
      <c r="L35" s="258"/>
      <c r="M35" s="103"/>
      <c r="N35" s="241" t="s">
        <v>551</v>
      </c>
      <c r="O35" s="238">
        <f>SUM(K49:K69,O5:O34)</f>
        <v>6235</v>
      </c>
      <c r="P35" s="240">
        <f>SUM(L49:L69,P5:P34)</f>
        <v>0</v>
      </c>
    </row>
    <row r="36" spans="1:16" ht="13.5">
      <c r="A36" s="78"/>
      <c r="B36" s="201" t="s">
        <v>1435</v>
      </c>
      <c r="C36" s="197">
        <v>775</v>
      </c>
      <c r="D36" s="138"/>
      <c r="E36" s="78"/>
      <c r="F36" s="196" t="s">
        <v>1001</v>
      </c>
      <c r="G36" s="197">
        <v>370</v>
      </c>
      <c r="H36" s="78"/>
      <c r="I36" s="103"/>
      <c r="J36" s="201" t="s">
        <v>1147</v>
      </c>
      <c r="K36" s="197">
        <v>0</v>
      </c>
      <c r="L36" s="258"/>
      <c r="M36" s="103"/>
      <c r="N36" s="83"/>
      <c r="O36" s="138"/>
      <c r="P36" s="103"/>
    </row>
    <row r="37" spans="1:16" ht="13.5">
      <c r="A37" s="78"/>
      <c r="B37" s="201" t="s">
        <v>1436</v>
      </c>
      <c r="C37" s="197">
        <v>1075</v>
      </c>
      <c r="D37" s="138"/>
      <c r="E37" s="78"/>
      <c r="F37" s="196" t="s">
        <v>1284</v>
      </c>
      <c r="G37" s="197">
        <v>1105</v>
      </c>
      <c r="H37" s="78"/>
      <c r="I37" s="103"/>
      <c r="J37" s="196" t="s">
        <v>1149</v>
      </c>
      <c r="K37" s="230">
        <v>280</v>
      </c>
      <c r="L37" s="258"/>
      <c r="M37" s="497" t="s">
        <v>1395</v>
      </c>
      <c r="N37" s="498"/>
      <c r="O37" s="498"/>
      <c r="P37" s="499"/>
    </row>
    <row r="38" spans="1:16" ht="13.5">
      <c r="A38" s="78"/>
      <c r="B38" s="201" t="s">
        <v>1214</v>
      </c>
      <c r="C38" s="197">
        <v>1665</v>
      </c>
      <c r="D38" s="138"/>
      <c r="E38" s="78"/>
      <c r="F38" s="196" t="s">
        <v>878</v>
      </c>
      <c r="G38" s="197">
        <v>0</v>
      </c>
      <c r="H38" s="78"/>
      <c r="I38" s="103"/>
      <c r="J38" s="201" t="s">
        <v>1142</v>
      </c>
      <c r="K38" s="197">
        <v>140</v>
      </c>
      <c r="L38" s="258"/>
      <c r="M38" s="103"/>
      <c r="N38" s="447" t="s">
        <v>1453</v>
      </c>
      <c r="O38" s="436">
        <v>320</v>
      </c>
      <c r="P38" s="258"/>
    </row>
    <row r="39" spans="1:16" ht="13.5">
      <c r="A39" s="78"/>
      <c r="B39" s="196" t="s">
        <v>913</v>
      </c>
      <c r="C39" s="197">
        <v>1385</v>
      </c>
      <c r="D39" s="138"/>
      <c r="E39" s="78"/>
      <c r="F39" s="196" t="s">
        <v>1141</v>
      </c>
      <c r="G39" s="197">
        <v>0</v>
      </c>
      <c r="H39" s="78"/>
      <c r="I39" s="103"/>
      <c r="J39" s="201"/>
      <c r="K39" s="197"/>
      <c r="L39" s="258"/>
      <c r="M39" s="103"/>
      <c r="N39" s="201" t="s">
        <v>1454</v>
      </c>
      <c r="O39" s="197">
        <v>780</v>
      </c>
      <c r="P39" s="258"/>
    </row>
    <row r="40" spans="1:16" ht="13.5">
      <c r="A40" s="78"/>
      <c r="B40" s="196" t="s">
        <v>869</v>
      </c>
      <c r="C40" s="197">
        <v>760</v>
      </c>
      <c r="D40" s="138"/>
      <c r="E40" s="78"/>
      <c r="F40" s="196" t="s">
        <v>1209</v>
      </c>
      <c r="G40" s="197">
        <v>0</v>
      </c>
      <c r="H40" s="78"/>
      <c r="I40" s="103"/>
      <c r="J40" s="201"/>
      <c r="K40" s="197"/>
      <c r="L40" s="485"/>
      <c r="M40" s="103"/>
      <c r="N40" s="201" t="s">
        <v>314</v>
      </c>
      <c r="O40" s="197">
        <v>235</v>
      </c>
      <c r="P40" s="258"/>
    </row>
    <row r="41" spans="1:16" ht="13.5">
      <c r="A41" s="78"/>
      <c r="B41" s="196" t="s">
        <v>233</v>
      </c>
      <c r="C41" s="197">
        <v>610</v>
      </c>
      <c r="D41" s="138"/>
      <c r="E41" s="78"/>
      <c r="F41" s="196" t="s">
        <v>1515</v>
      </c>
      <c r="G41" s="198">
        <v>0</v>
      </c>
      <c r="H41" s="78"/>
      <c r="I41" s="103"/>
      <c r="J41" s="83"/>
      <c r="K41" s="106"/>
      <c r="L41" s="485"/>
      <c r="M41" s="103"/>
      <c r="N41" s="201" t="s">
        <v>1455</v>
      </c>
      <c r="O41" s="197">
        <v>195</v>
      </c>
      <c r="P41" s="258"/>
    </row>
    <row r="42" spans="1:16" ht="13.5">
      <c r="A42" s="78"/>
      <c r="B42" s="196"/>
      <c r="C42" s="197"/>
      <c r="D42" s="138"/>
      <c r="E42" s="78"/>
      <c r="F42" s="196"/>
      <c r="G42" s="198"/>
      <c r="H42" s="78"/>
      <c r="I42" s="103"/>
      <c r="J42" s="83"/>
      <c r="K42" s="106"/>
      <c r="L42" s="485"/>
      <c r="M42" s="103"/>
      <c r="N42" s="196" t="s">
        <v>1183</v>
      </c>
      <c r="O42" s="197">
        <v>165</v>
      </c>
      <c r="P42" s="258"/>
    </row>
    <row r="43" spans="1:16" ht="13.5">
      <c r="A43" s="78"/>
      <c r="B43" s="196"/>
      <c r="C43" s="197"/>
      <c r="D43" s="138"/>
      <c r="E43" s="78"/>
      <c r="F43" s="196"/>
      <c r="G43" s="197"/>
      <c r="H43" s="78"/>
      <c r="I43" s="105"/>
      <c r="J43" s="119"/>
      <c r="K43" s="106"/>
      <c r="L43" s="486"/>
      <c r="M43" s="103"/>
      <c r="N43" s="196" t="s">
        <v>1456</v>
      </c>
      <c r="O43" s="206">
        <v>100</v>
      </c>
      <c r="P43" s="258"/>
    </row>
    <row r="44" spans="1:16" ht="13.5">
      <c r="A44" s="103"/>
      <c r="B44" s="105"/>
      <c r="C44" s="106"/>
      <c r="D44" s="103"/>
      <c r="E44" s="103"/>
      <c r="F44" s="105"/>
      <c r="G44" s="107"/>
      <c r="H44" s="103"/>
      <c r="I44" s="103"/>
      <c r="J44" s="119"/>
      <c r="K44" s="106"/>
      <c r="L44" s="485"/>
      <c r="M44" s="103"/>
      <c r="N44" s="411" t="s">
        <v>1457</v>
      </c>
      <c r="O44" s="412">
        <v>0</v>
      </c>
      <c r="P44" s="341"/>
    </row>
    <row r="45" spans="1:16" ht="13.5">
      <c r="A45" s="103"/>
      <c r="B45" s="105"/>
      <c r="C45" s="106"/>
      <c r="D45" s="103"/>
      <c r="E45" s="103"/>
      <c r="F45" s="118"/>
      <c r="G45" s="107"/>
      <c r="H45" s="103"/>
      <c r="I45" s="103"/>
      <c r="J45" s="83"/>
      <c r="K45" s="106"/>
      <c r="L45" s="485"/>
      <c r="M45" s="105"/>
      <c r="N45" s="196" t="s">
        <v>206</v>
      </c>
      <c r="O45" s="145">
        <v>115</v>
      </c>
      <c r="P45" s="489"/>
    </row>
    <row r="46" spans="1:16" ht="13.5">
      <c r="A46" s="103"/>
      <c r="B46" s="105"/>
      <c r="C46" s="106"/>
      <c r="D46" s="103"/>
      <c r="E46" s="103"/>
      <c r="F46" s="127"/>
      <c r="G46" s="106"/>
      <c r="H46" s="103"/>
      <c r="I46" s="103"/>
      <c r="J46" s="241" t="s">
        <v>551</v>
      </c>
      <c r="K46" s="238">
        <f>SUM(K17:K45)</f>
        <v>6795</v>
      </c>
      <c r="L46" s="240">
        <f>SUM(L17:L45)</f>
        <v>0</v>
      </c>
      <c r="M46" s="103"/>
      <c r="N46" s="202" t="s">
        <v>1182</v>
      </c>
      <c r="O46" s="111">
        <v>35</v>
      </c>
      <c r="P46" s="488"/>
    </row>
    <row r="47" spans="1:16" ht="13.5">
      <c r="A47" s="83"/>
      <c r="B47" s="123"/>
      <c r="C47" s="128"/>
      <c r="D47" s="103"/>
      <c r="E47" s="103"/>
      <c r="F47" s="105"/>
      <c r="G47" s="106"/>
      <c r="H47" s="112"/>
      <c r="I47" s="103"/>
      <c r="J47" s="83"/>
      <c r="K47" s="138"/>
      <c r="L47" s="103"/>
      <c r="M47" s="103"/>
      <c r="N47" s="95" t="s">
        <v>1192</v>
      </c>
      <c r="O47" s="111">
        <v>85</v>
      </c>
      <c r="P47" s="488"/>
    </row>
    <row r="48" spans="1:16" ht="13.5">
      <c r="A48" s="96"/>
      <c r="B48" s="178"/>
      <c r="C48" s="106"/>
      <c r="D48" s="96"/>
      <c r="E48" s="103"/>
      <c r="F48" s="105"/>
      <c r="G48" s="106"/>
      <c r="H48" s="103"/>
      <c r="I48" s="398" t="s">
        <v>653</v>
      </c>
      <c r="J48" s="166"/>
      <c r="K48" s="166"/>
      <c r="L48" s="167"/>
      <c r="M48" s="103"/>
      <c r="N48" s="105" t="s">
        <v>313</v>
      </c>
      <c r="O48" s="111">
        <v>105</v>
      </c>
      <c r="P48" s="488"/>
    </row>
    <row r="49" spans="1:16" ht="13.5">
      <c r="A49" s="103"/>
      <c r="B49" s="178"/>
      <c r="C49" s="106"/>
      <c r="D49" s="103"/>
      <c r="E49" s="165"/>
      <c r="F49" s="241" t="s">
        <v>551</v>
      </c>
      <c r="G49" s="238">
        <f>SUM(G24:G48)</f>
        <v>11155</v>
      </c>
      <c r="H49" s="239">
        <f>SUM(H24:H48)</f>
        <v>0</v>
      </c>
      <c r="I49" s="103"/>
      <c r="J49" s="83" t="s">
        <v>262</v>
      </c>
      <c r="K49" s="197">
        <v>70</v>
      </c>
      <c r="L49" s="258"/>
      <c r="M49" s="103"/>
      <c r="N49" s="105" t="s">
        <v>1186</v>
      </c>
      <c r="O49" s="111">
        <v>15</v>
      </c>
      <c r="P49" s="488"/>
    </row>
    <row r="50" spans="1:16" ht="13.5">
      <c r="A50" s="103"/>
      <c r="B50" s="146"/>
      <c r="C50" s="106"/>
      <c r="D50" s="103"/>
      <c r="E50" s="103"/>
      <c r="F50" s="110"/>
      <c r="G50" s="106"/>
      <c r="H50" s="103"/>
      <c r="I50" s="103"/>
      <c r="J50" s="83" t="s">
        <v>888</v>
      </c>
      <c r="K50" s="197">
        <v>75</v>
      </c>
      <c r="L50" s="258"/>
      <c r="M50" s="103"/>
      <c r="N50" s="83" t="s">
        <v>1458</v>
      </c>
      <c r="O50" s="111">
        <v>0</v>
      </c>
      <c r="P50" s="488"/>
    </row>
    <row r="51" spans="1:16" ht="13.5">
      <c r="A51" s="103"/>
      <c r="B51" s="178"/>
      <c r="C51" s="106"/>
      <c r="D51" s="103"/>
      <c r="E51" s="103"/>
      <c r="F51" s="83"/>
      <c r="G51" s="106"/>
      <c r="H51" s="103"/>
      <c r="I51" s="103"/>
      <c r="J51" s="83" t="s">
        <v>889</v>
      </c>
      <c r="K51" s="197">
        <v>70</v>
      </c>
      <c r="L51" s="258"/>
      <c r="M51" s="103"/>
      <c r="N51" s="83"/>
      <c r="O51" s="111"/>
      <c r="P51" s="103"/>
    </row>
    <row r="52" spans="1:16" ht="13.5">
      <c r="A52" s="103"/>
      <c r="B52" s="222" t="s">
        <v>801</v>
      </c>
      <c r="C52" s="223">
        <f>SUM(C29:C51)</f>
        <v>12745</v>
      </c>
      <c r="D52" s="226">
        <f>SUM(D29:D51)</f>
        <v>0</v>
      </c>
      <c r="E52" s="517" t="s">
        <v>652</v>
      </c>
      <c r="F52" s="518"/>
      <c r="G52" s="518"/>
      <c r="H52" s="519"/>
      <c r="I52" s="103"/>
      <c r="J52" s="83" t="s">
        <v>891</v>
      </c>
      <c r="K52" s="197">
        <v>170</v>
      </c>
      <c r="L52" s="258"/>
      <c r="M52" s="103"/>
      <c r="N52" s="227" t="s">
        <v>804</v>
      </c>
      <c r="O52" s="225">
        <f>SUM(O38:O51)</f>
        <v>2150</v>
      </c>
      <c r="P52" s="226">
        <f>SUM(P38:P51)</f>
        <v>0</v>
      </c>
    </row>
    <row r="53" spans="1:16" ht="13.5">
      <c r="A53" s="103"/>
      <c r="B53" s="178"/>
      <c r="C53" s="138"/>
      <c r="D53" s="103"/>
      <c r="E53" s="103"/>
      <c r="F53" s="442" t="s">
        <v>1415</v>
      </c>
      <c r="G53" s="198">
        <v>1110</v>
      </c>
      <c r="H53" s="258"/>
      <c r="I53" s="103"/>
      <c r="J53" s="83" t="s">
        <v>1215</v>
      </c>
      <c r="K53" s="197">
        <v>1420</v>
      </c>
      <c r="L53" s="258"/>
      <c r="M53" s="103"/>
      <c r="N53" s="105"/>
      <c r="O53" s="111"/>
      <c r="P53" s="103"/>
    </row>
    <row r="54" spans="1:16" ht="13.5">
      <c r="A54" s="398" t="s">
        <v>183</v>
      </c>
      <c r="B54" s="166"/>
      <c r="C54" s="166"/>
      <c r="D54" s="167"/>
      <c r="E54" s="144"/>
      <c r="F54" s="83" t="s">
        <v>210</v>
      </c>
      <c r="G54" s="197">
        <v>605</v>
      </c>
      <c r="H54" s="258"/>
      <c r="I54" s="103"/>
      <c r="J54" s="83" t="s">
        <v>263</v>
      </c>
      <c r="K54" s="197">
        <v>145</v>
      </c>
      <c r="L54" s="258"/>
      <c r="M54" s="500" t="s">
        <v>1396</v>
      </c>
      <c r="N54" s="501"/>
      <c r="O54" s="501"/>
      <c r="P54" s="502"/>
    </row>
    <row r="55" spans="1:16" ht="13.5">
      <c r="A55" s="103"/>
      <c r="B55" s="199" t="s">
        <v>1516</v>
      </c>
      <c r="C55" s="106">
        <v>830</v>
      </c>
      <c r="D55" s="103"/>
      <c r="E55" s="103"/>
      <c r="F55" s="83" t="s">
        <v>363</v>
      </c>
      <c r="G55" s="197">
        <v>860</v>
      </c>
      <c r="H55" s="258"/>
      <c r="I55" s="103"/>
      <c r="J55" s="83" t="s">
        <v>260</v>
      </c>
      <c r="K55" s="197">
        <v>125</v>
      </c>
      <c r="L55" s="258"/>
      <c r="M55" s="103"/>
      <c r="N55" s="105" t="s">
        <v>212</v>
      </c>
      <c r="O55" s="103">
        <v>190</v>
      </c>
      <c r="P55" s="488"/>
    </row>
    <row r="56" spans="1:16" ht="13.5">
      <c r="A56" s="103"/>
      <c r="B56" s="199" t="s">
        <v>1437</v>
      </c>
      <c r="C56" s="197">
        <v>930</v>
      </c>
      <c r="D56" s="138"/>
      <c r="E56" s="103"/>
      <c r="F56" s="83" t="s">
        <v>365</v>
      </c>
      <c r="G56" s="197">
        <v>415</v>
      </c>
      <c r="H56" s="258"/>
      <c r="I56" s="103"/>
      <c r="J56" s="83" t="s">
        <v>1460</v>
      </c>
      <c r="K56" s="197">
        <v>0</v>
      </c>
      <c r="L56" s="103"/>
      <c r="M56" s="103"/>
      <c r="N56" s="83" t="s">
        <v>279</v>
      </c>
      <c r="O56" s="103">
        <v>50</v>
      </c>
      <c r="P56" s="488"/>
    </row>
    <row r="57" spans="1:16" ht="13.5">
      <c r="A57" s="103"/>
      <c r="B57" s="199" t="s">
        <v>906</v>
      </c>
      <c r="C57" s="197">
        <v>1615</v>
      </c>
      <c r="D57" s="138"/>
      <c r="E57" s="103"/>
      <c r="F57" s="83" t="s">
        <v>1269</v>
      </c>
      <c r="G57" s="197">
        <v>0</v>
      </c>
      <c r="H57" s="258"/>
      <c r="I57" s="103"/>
      <c r="J57" s="83" t="s">
        <v>892</v>
      </c>
      <c r="K57" s="197">
        <v>140</v>
      </c>
      <c r="L57" s="103"/>
      <c r="M57" s="103"/>
      <c r="N57" s="105" t="s">
        <v>284</v>
      </c>
      <c r="O57" s="103">
        <v>110</v>
      </c>
      <c r="P57" s="488"/>
    </row>
    <row r="58" spans="1:16" ht="13.5">
      <c r="A58" s="103"/>
      <c r="B58" s="199" t="s">
        <v>211</v>
      </c>
      <c r="C58" s="197">
        <v>1935</v>
      </c>
      <c r="D58" s="138"/>
      <c r="E58" s="103"/>
      <c r="F58" s="201" t="s">
        <v>1439</v>
      </c>
      <c r="G58" s="197">
        <v>400</v>
      </c>
      <c r="H58" s="258"/>
      <c r="I58" s="103"/>
      <c r="J58" s="83" t="s">
        <v>571</v>
      </c>
      <c r="K58" s="197">
        <v>0</v>
      </c>
      <c r="L58" s="103"/>
      <c r="M58" s="103"/>
      <c r="N58" s="83" t="s">
        <v>576</v>
      </c>
      <c r="O58" s="103">
        <v>140</v>
      </c>
      <c r="P58" s="488"/>
    </row>
    <row r="59" spans="1:16" ht="13.5">
      <c r="A59" s="103"/>
      <c r="B59" s="199" t="s">
        <v>242</v>
      </c>
      <c r="C59" s="197">
        <v>840</v>
      </c>
      <c r="D59" s="138"/>
      <c r="E59" s="103"/>
      <c r="F59" s="443" t="s">
        <v>1440</v>
      </c>
      <c r="G59" s="197">
        <v>1145</v>
      </c>
      <c r="H59" s="258"/>
      <c r="I59" s="103"/>
      <c r="J59" s="83" t="s">
        <v>207</v>
      </c>
      <c r="K59" s="197">
        <v>60</v>
      </c>
      <c r="L59" s="103"/>
      <c r="M59" s="103"/>
      <c r="N59" s="83" t="s">
        <v>213</v>
      </c>
      <c r="O59" s="78">
        <v>90</v>
      </c>
      <c r="P59" s="258"/>
    </row>
    <row r="60" spans="1:16" ht="13.5">
      <c r="A60" s="103"/>
      <c r="B60" s="178" t="s">
        <v>824</v>
      </c>
      <c r="C60" s="197">
        <v>1335</v>
      </c>
      <c r="D60" s="138"/>
      <c r="E60" s="103"/>
      <c r="F60" s="201" t="s">
        <v>361</v>
      </c>
      <c r="G60" s="197">
        <v>0</v>
      </c>
      <c r="H60" s="258"/>
      <c r="I60" s="103"/>
      <c r="J60" s="105" t="s">
        <v>1179</v>
      </c>
      <c r="K60" s="206">
        <v>80</v>
      </c>
      <c r="L60" s="103"/>
      <c r="M60" s="103"/>
      <c r="N60" s="83" t="s">
        <v>1193</v>
      </c>
      <c r="O60" s="78">
        <v>60</v>
      </c>
      <c r="P60" s="258"/>
    </row>
    <row r="61" spans="1:16" ht="13.5">
      <c r="A61" s="103"/>
      <c r="B61" s="122" t="s">
        <v>1513</v>
      </c>
      <c r="C61" s="197">
        <v>0</v>
      </c>
      <c r="D61" s="138"/>
      <c r="E61" s="103"/>
      <c r="F61" s="201" t="s">
        <v>1205</v>
      </c>
      <c r="G61" s="197">
        <v>0</v>
      </c>
      <c r="H61" s="258"/>
      <c r="I61" s="103"/>
      <c r="J61" s="83" t="s">
        <v>208</v>
      </c>
      <c r="K61" s="206">
        <v>135</v>
      </c>
      <c r="L61" s="103"/>
      <c r="M61" s="103"/>
      <c r="N61" s="83" t="s">
        <v>281</v>
      </c>
      <c r="O61" s="78">
        <v>100</v>
      </c>
      <c r="P61" s="258"/>
    </row>
    <row r="62" spans="1:16" ht="13.5">
      <c r="A62" s="103"/>
      <c r="B62" s="122"/>
      <c r="C62" s="197"/>
      <c r="D62" s="103"/>
      <c r="E62" s="103"/>
      <c r="F62" s="201" t="s">
        <v>1018</v>
      </c>
      <c r="G62" s="197">
        <v>450</v>
      </c>
      <c r="H62" s="258"/>
      <c r="I62" s="103"/>
      <c r="J62" s="83" t="s">
        <v>209</v>
      </c>
      <c r="K62" s="111">
        <v>95</v>
      </c>
      <c r="L62" s="103"/>
      <c r="M62" s="103"/>
      <c r="N62" s="83" t="s">
        <v>1459</v>
      </c>
      <c r="O62" s="78">
        <v>150</v>
      </c>
      <c r="P62" s="258"/>
    </row>
    <row r="63" spans="1:16" ht="13.5">
      <c r="A63" s="103"/>
      <c r="B63" s="178"/>
      <c r="C63" s="197"/>
      <c r="D63" s="103"/>
      <c r="E63" s="103"/>
      <c r="F63" s="201" t="s">
        <v>1441</v>
      </c>
      <c r="G63" s="197">
        <v>370</v>
      </c>
      <c r="H63" s="258"/>
      <c r="I63" s="103"/>
      <c r="J63" s="105" t="s">
        <v>264</v>
      </c>
      <c r="K63" s="117">
        <v>50</v>
      </c>
      <c r="L63" s="103"/>
      <c r="M63" s="103"/>
      <c r="N63" s="83" t="s">
        <v>577</v>
      </c>
      <c r="O63" s="78">
        <v>120</v>
      </c>
      <c r="P63" s="488"/>
    </row>
    <row r="64" spans="1:16" ht="13.5">
      <c r="A64" s="103"/>
      <c r="B64" s="178"/>
      <c r="C64" s="106"/>
      <c r="D64" s="103"/>
      <c r="E64" s="103"/>
      <c r="F64" s="201" t="s">
        <v>1442</v>
      </c>
      <c r="G64" s="197">
        <v>310</v>
      </c>
      <c r="H64" s="258"/>
      <c r="I64" s="103"/>
      <c r="J64" s="95" t="s">
        <v>893</v>
      </c>
      <c r="K64" s="145">
        <v>130</v>
      </c>
      <c r="L64" s="112"/>
      <c r="M64" s="103"/>
      <c r="N64" s="102" t="s">
        <v>575</v>
      </c>
      <c r="O64" s="103">
        <v>10</v>
      </c>
      <c r="P64" s="488"/>
    </row>
    <row r="65" spans="1:16" ht="13.5">
      <c r="A65" s="103"/>
      <c r="B65" s="146"/>
      <c r="C65" s="106"/>
      <c r="D65" s="103"/>
      <c r="E65" s="103"/>
      <c r="F65" s="201" t="s">
        <v>1512</v>
      </c>
      <c r="G65" s="197">
        <v>880</v>
      </c>
      <c r="H65" s="103"/>
      <c r="I65" s="103"/>
      <c r="J65" s="95" t="s">
        <v>1461</v>
      </c>
      <c r="K65" s="145">
        <v>0</v>
      </c>
      <c r="L65" s="103"/>
      <c r="M65" s="103"/>
      <c r="N65" s="83"/>
      <c r="O65" s="103"/>
      <c r="P65" s="103"/>
    </row>
    <row r="66" spans="1:16" ht="13.5">
      <c r="A66" s="103"/>
      <c r="B66" s="146"/>
      <c r="C66" s="106"/>
      <c r="D66" s="103"/>
      <c r="E66" s="103"/>
      <c r="F66" s="201" t="s">
        <v>879</v>
      </c>
      <c r="G66" s="106">
        <v>670</v>
      </c>
      <c r="H66" s="103"/>
      <c r="I66" s="103"/>
      <c r="J66" s="95"/>
      <c r="K66" s="145"/>
      <c r="L66" s="103"/>
      <c r="M66" s="103"/>
      <c r="N66" s="83"/>
      <c r="O66" s="103"/>
      <c r="P66" s="103"/>
    </row>
    <row r="67" spans="1:16" ht="13.5">
      <c r="A67" s="103"/>
      <c r="B67" s="146"/>
      <c r="C67" s="106"/>
      <c r="D67" s="103"/>
      <c r="E67" s="103"/>
      <c r="F67" s="201"/>
      <c r="G67" s="106"/>
      <c r="H67" s="103"/>
      <c r="I67" s="103"/>
      <c r="J67" s="95"/>
      <c r="K67" s="145"/>
      <c r="L67" s="103"/>
      <c r="M67" s="103"/>
      <c r="N67" s="102"/>
      <c r="O67" s="103"/>
      <c r="P67" s="103"/>
    </row>
    <row r="68" spans="1:16" ht="13.5">
      <c r="A68" s="103"/>
      <c r="B68" s="222" t="s">
        <v>802</v>
      </c>
      <c r="C68" s="223">
        <f>SUM(C55:C67)</f>
        <v>7485</v>
      </c>
      <c r="D68" s="226">
        <f>SUM(D55:D67)</f>
        <v>0</v>
      </c>
      <c r="E68" s="103"/>
      <c r="F68" s="83"/>
      <c r="G68" s="106"/>
      <c r="H68" s="103"/>
      <c r="I68" s="103"/>
      <c r="J68" s="105"/>
      <c r="K68" s="111"/>
      <c r="L68" s="103"/>
      <c r="M68" s="103"/>
      <c r="N68" s="227" t="s">
        <v>806</v>
      </c>
      <c r="O68" s="261">
        <f>SUM(O55:O67)</f>
        <v>1020</v>
      </c>
      <c r="P68" s="226">
        <f>SUM(P55:P67)</f>
        <v>0</v>
      </c>
    </row>
    <row r="69" spans="1:16" ht="13.5">
      <c r="A69" s="103"/>
      <c r="B69" s="178"/>
      <c r="C69" s="138"/>
      <c r="D69" s="103"/>
      <c r="E69" s="103"/>
      <c r="F69" s="83"/>
      <c r="G69" s="106"/>
      <c r="H69" s="103"/>
      <c r="I69" s="103"/>
      <c r="J69" s="105"/>
      <c r="K69" s="111"/>
      <c r="L69" s="103"/>
      <c r="M69" s="103"/>
      <c r="N69" s="237" t="s">
        <v>805</v>
      </c>
      <c r="O69" s="252">
        <f>SUM(O52+O68)</f>
        <v>3170</v>
      </c>
      <c r="P69" s="240">
        <f>SUM(P52+P68)</f>
        <v>0</v>
      </c>
    </row>
    <row r="70" spans="1:16" ht="13.5">
      <c r="A70" s="12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39" t="s">
        <v>543</v>
      </c>
      <c r="B72" s="540"/>
      <c r="C72" s="540"/>
      <c r="D72" s="541"/>
      <c r="E72" s="511" t="s">
        <v>544</v>
      </c>
      <c r="F72" s="512"/>
      <c r="G72" s="513"/>
      <c r="H72" s="168" t="s">
        <v>545</v>
      </c>
      <c r="I72" s="511" t="s">
        <v>546</v>
      </c>
      <c r="J72" s="513"/>
      <c r="K72" s="506" t="s">
        <v>547</v>
      </c>
      <c r="L72" s="506"/>
      <c r="M72" s="80"/>
      <c r="N72" s="80"/>
      <c r="O72" s="80"/>
      <c r="P72" s="89" t="s">
        <v>8</v>
      </c>
    </row>
    <row r="73" spans="1:16" ht="26.25" customHeight="1">
      <c r="A73" s="147">
        <f>$A$2</f>
        <v>0</v>
      </c>
      <c r="B73" s="148"/>
      <c r="C73" s="148"/>
      <c r="D73" s="149"/>
      <c r="E73" s="514">
        <f>IF(E2,E2,(""))</f>
      </c>
      <c r="F73" s="515"/>
      <c r="G73" s="516"/>
      <c r="H73" s="174">
        <f>H2</f>
        <v>0</v>
      </c>
      <c r="I73" s="525">
        <f>I2</f>
        <v>0</v>
      </c>
      <c r="J73" s="526"/>
      <c r="K73" s="507"/>
      <c r="L73" s="507"/>
      <c r="M73" s="538"/>
      <c r="N73" s="504"/>
      <c r="O73" s="504"/>
      <c r="P73" s="504"/>
    </row>
    <row r="74" spans="1:16" ht="15" customHeight="1">
      <c r="A74" s="389" t="s">
        <v>1656</v>
      </c>
      <c r="B74" s="81"/>
      <c r="C74" s="81"/>
      <c r="D74" s="81"/>
      <c r="E74" s="80"/>
      <c r="F74" s="80"/>
      <c r="G74" s="80"/>
      <c r="H74" s="508" t="s">
        <v>1137</v>
      </c>
      <c r="I74" s="509"/>
      <c r="J74" s="150">
        <f>D95+D107+H125+H140+L94+L114+P106+P120+P129</f>
        <v>0</v>
      </c>
      <c r="K74" s="80"/>
      <c r="L74" s="80"/>
      <c r="M74" s="503" t="s">
        <v>549</v>
      </c>
      <c r="N74" s="503"/>
      <c r="O74" s="503"/>
      <c r="P74" s="503"/>
    </row>
    <row r="75" spans="1:16" ht="13.5">
      <c r="A75" s="134"/>
      <c r="B75" s="135" t="s">
        <v>550</v>
      </c>
      <c r="C75" s="135" t="s">
        <v>546</v>
      </c>
      <c r="D75" s="136"/>
      <c r="E75" s="134"/>
      <c r="F75" s="135" t="s">
        <v>550</v>
      </c>
      <c r="G75" s="135" t="s">
        <v>546</v>
      </c>
      <c r="H75" s="136"/>
      <c r="I75" s="134"/>
      <c r="J75" s="135" t="s">
        <v>550</v>
      </c>
      <c r="K75" s="135" t="s">
        <v>546</v>
      </c>
      <c r="L75" s="136"/>
      <c r="M75" s="134"/>
      <c r="N75" s="135" t="s">
        <v>550</v>
      </c>
      <c r="O75" s="135" t="s">
        <v>546</v>
      </c>
      <c r="P75" s="136"/>
    </row>
    <row r="76" spans="1:16" ht="13.5">
      <c r="A76" s="400" t="s">
        <v>654</v>
      </c>
      <c r="B76" s="169"/>
      <c r="C76" s="169"/>
      <c r="D76" s="170"/>
      <c r="E76" s="103"/>
      <c r="F76" s="110" t="s">
        <v>294</v>
      </c>
      <c r="G76" s="145">
        <v>65</v>
      </c>
      <c r="H76" s="488"/>
      <c r="I76" s="398" t="s">
        <v>657</v>
      </c>
      <c r="J76" s="172"/>
      <c r="K76" s="172"/>
      <c r="L76" s="173"/>
      <c r="M76" s="517" t="s">
        <v>188</v>
      </c>
      <c r="N76" s="518"/>
      <c r="O76" s="518"/>
      <c r="P76" s="519"/>
    </row>
    <row r="77" spans="1:16" ht="13.5">
      <c r="A77" s="101"/>
      <c r="B77" s="110" t="s">
        <v>760</v>
      </c>
      <c r="C77" s="106">
        <v>220</v>
      </c>
      <c r="D77" s="488"/>
      <c r="E77" s="103"/>
      <c r="F77" s="110" t="s">
        <v>1201</v>
      </c>
      <c r="G77" s="369">
        <v>25</v>
      </c>
      <c r="H77" s="488"/>
      <c r="I77" s="101"/>
      <c r="J77" s="95" t="s">
        <v>847</v>
      </c>
      <c r="K77" s="106">
        <v>130</v>
      </c>
      <c r="L77" s="488"/>
      <c r="M77" s="101"/>
      <c r="N77" s="83" t="s">
        <v>2</v>
      </c>
      <c r="O77" s="197">
        <v>1040</v>
      </c>
      <c r="P77" s="258"/>
    </row>
    <row r="78" spans="1:16" ht="13.5">
      <c r="A78" s="101"/>
      <c r="B78" s="201" t="s">
        <v>1462</v>
      </c>
      <c r="C78" s="197">
        <v>620</v>
      </c>
      <c r="D78" s="258"/>
      <c r="E78" s="103"/>
      <c r="F78" s="105" t="s">
        <v>841</v>
      </c>
      <c r="G78" s="106">
        <v>50</v>
      </c>
      <c r="H78" s="488"/>
      <c r="I78" s="101"/>
      <c r="J78" s="105" t="s">
        <v>346</v>
      </c>
      <c r="K78" s="106">
        <v>125</v>
      </c>
      <c r="L78" s="488"/>
      <c r="M78" s="101"/>
      <c r="N78" s="83" t="s">
        <v>378</v>
      </c>
      <c r="O78" s="198">
        <v>515</v>
      </c>
      <c r="P78" s="258"/>
    </row>
    <row r="79" spans="1:16" ht="13.5">
      <c r="A79" s="101"/>
      <c r="B79" s="83" t="s">
        <v>1218</v>
      </c>
      <c r="C79" s="197">
        <v>1165</v>
      </c>
      <c r="D79" s="258"/>
      <c r="E79" s="103"/>
      <c r="F79" s="105"/>
      <c r="G79" s="106"/>
      <c r="H79" s="103"/>
      <c r="I79" s="101"/>
      <c r="J79" s="105" t="s">
        <v>347</v>
      </c>
      <c r="K79" s="197">
        <v>170</v>
      </c>
      <c r="L79" s="258"/>
      <c r="M79" s="101"/>
      <c r="N79" s="83" t="s">
        <v>379</v>
      </c>
      <c r="O79" s="197">
        <v>170</v>
      </c>
      <c r="P79" s="258"/>
    </row>
    <row r="80" spans="1:16" ht="13.5">
      <c r="A80" s="101"/>
      <c r="B80" s="83" t="s">
        <v>542</v>
      </c>
      <c r="C80" s="197">
        <v>415</v>
      </c>
      <c r="D80" s="258"/>
      <c r="E80" s="101"/>
      <c r="F80" s="118"/>
      <c r="G80" s="113"/>
      <c r="H80" s="151"/>
      <c r="I80" s="114"/>
      <c r="J80" s="105" t="s">
        <v>1220</v>
      </c>
      <c r="K80" s="197">
        <v>185</v>
      </c>
      <c r="L80" s="258"/>
      <c r="M80" s="101"/>
      <c r="N80" s="83" t="s">
        <v>377</v>
      </c>
      <c r="O80" s="197">
        <v>35</v>
      </c>
      <c r="P80" s="258"/>
    </row>
    <row r="81" spans="1:16" ht="13.5">
      <c r="A81" s="101"/>
      <c r="B81" s="83" t="s">
        <v>1194</v>
      </c>
      <c r="C81" s="197">
        <v>280</v>
      </c>
      <c r="D81" s="258"/>
      <c r="E81" s="101"/>
      <c r="F81" s="105"/>
      <c r="G81" s="106"/>
      <c r="H81" s="103"/>
      <c r="I81" s="101"/>
      <c r="J81" s="105" t="s">
        <v>849</v>
      </c>
      <c r="K81" s="197">
        <v>85</v>
      </c>
      <c r="L81" s="258"/>
      <c r="M81" s="101"/>
      <c r="N81" s="83" t="s">
        <v>376</v>
      </c>
      <c r="O81" s="198">
        <v>1290</v>
      </c>
      <c r="P81" s="258"/>
    </row>
    <row r="82" spans="1:16" ht="13.5">
      <c r="A82" s="101"/>
      <c r="B82" s="83" t="s">
        <v>817</v>
      </c>
      <c r="C82" s="198">
        <v>190</v>
      </c>
      <c r="D82" s="258"/>
      <c r="E82" s="101"/>
      <c r="F82" s="227" t="s">
        <v>809</v>
      </c>
      <c r="G82" s="223">
        <f>SUM(C135:C140,G76:G81)</f>
        <v>615</v>
      </c>
      <c r="H82" s="224">
        <f>SUM(D135:D140,H76:H81)</f>
        <v>0</v>
      </c>
      <c r="I82" s="101"/>
      <c r="J82" s="444" t="s">
        <v>1206</v>
      </c>
      <c r="K82" s="197">
        <v>220</v>
      </c>
      <c r="L82" s="258"/>
      <c r="M82" s="101"/>
      <c r="N82" s="83" t="s">
        <v>860</v>
      </c>
      <c r="O82" s="197">
        <v>585</v>
      </c>
      <c r="P82" s="138"/>
    </row>
    <row r="83" spans="1:16" ht="13.5">
      <c r="A83" s="101"/>
      <c r="B83" s="83" t="s">
        <v>761</v>
      </c>
      <c r="C83" s="197">
        <v>130</v>
      </c>
      <c r="D83" s="258"/>
      <c r="E83" s="101"/>
      <c r="F83" s="108"/>
      <c r="G83" s="152"/>
      <c r="H83" s="112"/>
      <c r="I83" s="101"/>
      <c r="J83" s="105" t="s">
        <v>851</v>
      </c>
      <c r="K83" s="197">
        <v>225</v>
      </c>
      <c r="L83" s="258"/>
      <c r="M83" s="101"/>
      <c r="N83" s="83" t="s">
        <v>9</v>
      </c>
      <c r="O83" s="197">
        <v>0</v>
      </c>
      <c r="P83" s="258"/>
    </row>
    <row r="84" spans="1:16" ht="13.5">
      <c r="A84" s="101"/>
      <c r="B84" s="105" t="s">
        <v>326</v>
      </c>
      <c r="C84" s="197">
        <v>140</v>
      </c>
      <c r="D84" s="258"/>
      <c r="E84" s="500" t="s">
        <v>581</v>
      </c>
      <c r="F84" s="501"/>
      <c r="G84" s="501"/>
      <c r="H84" s="502"/>
      <c r="I84" s="101"/>
      <c r="J84" s="105" t="s">
        <v>852</v>
      </c>
      <c r="K84" s="106">
        <v>190</v>
      </c>
      <c r="L84" s="488"/>
      <c r="M84" s="101"/>
      <c r="N84" s="83" t="s">
        <v>861</v>
      </c>
      <c r="O84" s="197">
        <v>0</v>
      </c>
      <c r="P84" s="258"/>
    </row>
    <row r="85" spans="1:16" ht="13.5">
      <c r="A85" s="101"/>
      <c r="B85" s="105" t="s">
        <v>369</v>
      </c>
      <c r="C85" s="206">
        <v>910</v>
      </c>
      <c r="D85" s="258"/>
      <c r="E85" s="103"/>
      <c r="F85" s="105" t="s">
        <v>1227</v>
      </c>
      <c r="G85" s="106">
        <v>515</v>
      </c>
      <c r="H85" s="488"/>
      <c r="I85" s="101"/>
      <c r="J85" s="105" t="s">
        <v>145</v>
      </c>
      <c r="K85" s="106">
        <v>60</v>
      </c>
      <c r="L85" s="488"/>
      <c r="M85" s="101"/>
      <c r="N85" s="105" t="s">
        <v>862</v>
      </c>
      <c r="O85" s="197">
        <v>0</v>
      </c>
      <c r="P85" s="258"/>
    </row>
    <row r="86" spans="1:16" ht="13.5">
      <c r="A86" s="101"/>
      <c r="B86" s="137" t="s">
        <v>762</v>
      </c>
      <c r="C86" s="230">
        <v>230</v>
      </c>
      <c r="D86" s="258"/>
      <c r="E86" s="103"/>
      <c r="F86" s="105" t="s">
        <v>311</v>
      </c>
      <c r="G86" s="106">
        <v>0</v>
      </c>
      <c r="H86" s="488"/>
      <c r="I86" s="101"/>
      <c r="J86" s="105" t="s">
        <v>1203</v>
      </c>
      <c r="K86" s="106">
        <v>220</v>
      </c>
      <c r="L86" s="488"/>
      <c r="M86" s="101"/>
      <c r="N86" s="105" t="s">
        <v>863</v>
      </c>
      <c r="O86" s="437">
        <v>945</v>
      </c>
      <c r="P86" s="258"/>
    </row>
    <row r="87" spans="1:16" ht="13.5">
      <c r="A87" s="101"/>
      <c r="B87" s="83" t="s">
        <v>327</v>
      </c>
      <c r="C87" s="197">
        <v>0</v>
      </c>
      <c r="D87" s="488"/>
      <c r="E87" s="103"/>
      <c r="F87" s="105" t="s">
        <v>768</v>
      </c>
      <c r="G87" s="106">
        <v>125</v>
      </c>
      <c r="H87" s="138"/>
      <c r="I87" s="101"/>
      <c r="J87" s="105" t="s">
        <v>854</v>
      </c>
      <c r="K87" s="106">
        <v>450</v>
      </c>
      <c r="L87" s="488"/>
      <c r="M87" s="101"/>
      <c r="N87" s="105" t="s">
        <v>864</v>
      </c>
      <c r="O87" s="230">
        <v>525</v>
      </c>
      <c r="P87" s="258"/>
    </row>
    <row r="88" spans="1:16" ht="13.5">
      <c r="A88" s="101"/>
      <c r="B88" s="153"/>
      <c r="C88" s="106"/>
      <c r="D88" s="103"/>
      <c r="E88" s="103"/>
      <c r="F88" s="105" t="s">
        <v>1465</v>
      </c>
      <c r="G88" s="106">
        <v>0</v>
      </c>
      <c r="H88" s="488"/>
      <c r="I88" s="101"/>
      <c r="J88" s="105" t="s">
        <v>855</v>
      </c>
      <c r="K88" s="106">
        <v>0</v>
      </c>
      <c r="L88" s="488"/>
      <c r="M88" s="101"/>
      <c r="N88" s="196" t="s">
        <v>261</v>
      </c>
      <c r="O88" s="197">
        <v>2560</v>
      </c>
      <c r="P88" s="258"/>
    </row>
    <row r="89" spans="1:16" ht="13.5">
      <c r="A89" s="101"/>
      <c r="B89" s="153"/>
      <c r="C89" s="106"/>
      <c r="D89" s="112"/>
      <c r="E89" s="103"/>
      <c r="F89" s="196" t="s">
        <v>1466</v>
      </c>
      <c r="G89" s="106">
        <v>30</v>
      </c>
      <c r="H89" s="488"/>
      <c r="I89" s="101"/>
      <c r="J89" s="105" t="s">
        <v>848</v>
      </c>
      <c r="K89" s="106">
        <v>0</v>
      </c>
      <c r="L89" s="488"/>
      <c r="M89" s="101"/>
      <c r="N89" s="196" t="s">
        <v>675</v>
      </c>
      <c r="O89" s="233">
        <v>0</v>
      </c>
      <c r="P89" s="258"/>
    </row>
    <row r="90" spans="1:16" ht="13.5">
      <c r="A90" s="101"/>
      <c r="B90" s="83"/>
      <c r="C90" s="106"/>
      <c r="D90" s="103"/>
      <c r="E90" s="103"/>
      <c r="F90" s="105" t="s">
        <v>1197</v>
      </c>
      <c r="G90" s="106">
        <v>65</v>
      </c>
      <c r="H90" s="488"/>
      <c r="I90" s="101"/>
      <c r="J90" s="105" t="s">
        <v>850</v>
      </c>
      <c r="K90" s="106">
        <v>0</v>
      </c>
      <c r="L90" s="488"/>
      <c r="M90" s="101"/>
      <c r="N90" s="202" t="s">
        <v>223</v>
      </c>
      <c r="O90" s="197">
        <v>0</v>
      </c>
      <c r="P90" s="258"/>
    </row>
    <row r="91" spans="1:16" ht="13.5">
      <c r="A91" s="137"/>
      <c r="B91" s="105"/>
      <c r="C91" s="106"/>
      <c r="D91" s="137"/>
      <c r="E91" s="101"/>
      <c r="F91" s="95" t="s">
        <v>308</v>
      </c>
      <c r="G91" s="128">
        <v>110</v>
      </c>
      <c r="H91" s="488"/>
      <c r="I91" s="101"/>
      <c r="J91" s="105"/>
      <c r="K91" s="106"/>
      <c r="L91" s="103"/>
      <c r="M91" s="101"/>
      <c r="N91" s="202" t="s">
        <v>865</v>
      </c>
      <c r="O91" s="197">
        <v>35</v>
      </c>
      <c r="P91" s="258"/>
    </row>
    <row r="92" spans="1:16" ht="13.5">
      <c r="A92" s="101"/>
      <c r="B92" s="105"/>
      <c r="C92" s="106"/>
      <c r="D92" s="103"/>
      <c r="E92" s="101"/>
      <c r="F92" s="105" t="s">
        <v>769</v>
      </c>
      <c r="G92" s="106">
        <v>105</v>
      </c>
      <c r="H92" s="488"/>
      <c r="I92" s="101"/>
      <c r="J92" s="105"/>
      <c r="K92" s="106"/>
      <c r="L92" s="103"/>
      <c r="M92" s="101"/>
      <c r="N92" s="196" t="s">
        <v>10</v>
      </c>
      <c r="O92" s="197">
        <v>0</v>
      </c>
      <c r="P92" s="258"/>
    </row>
    <row r="93" spans="1:16" ht="13.5">
      <c r="A93" s="101"/>
      <c r="B93" s="105"/>
      <c r="C93" s="106"/>
      <c r="D93" s="103"/>
      <c r="E93" s="101"/>
      <c r="F93" s="105" t="s">
        <v>770</v>
      </c>
      <c r="G93" s="106">
        <v>45</v>
      </c>
      <c r="H93" s="488"/>
      <c r="I93" s="101"/>
      <c r="J93" s="105"/>
      <c r="K93" s="106"/>
      <c r="L93" s="103"/>
      <c r="M93" s="101"/>
      <c r="N93" s="196" t="s">
        <v>866</v>
      </c>
      <c r="O93" s="197">
        <v>0</v>
      </c>
      <c r="P93" s="258"/>
    </row>
    <row r="94" spans="1:16" ht="13.5">
      <c r="A94" s="101"/>
      <c r="B94" s="105"/>
      <c r="C94" s="106"/>
      <c r="D94" s="103"/>
      <c r="E94" s="101"/>
      <c r="F94" s="105" t="s">
        <v>771</v>
      </c>
      <c r="G94" s="106">
        <v>55</v>
      </c>
      <c r="H94" s="138"/>
      <c r="I94" s="101"/>
      <c r="J94" s="241" t="s">
        <v>551</v>
      </c>
      <c r="K94" s="265">
        <f>SUM(K77:K93)</f>
        <v>2060</v>
      </c>
      <c r="L94" s="240">
        <f>SUM(L77:L93)</f>
        <v>0</v>
      </c>
      <c r="M94" s="101"/>
      <c r="N94" s="196" t="s">
        <v>867</v>
      </c>
      <c r="O94" s="197">
        <v>555</v>
      </c>
      <c r="P94" s="258"/>
    </row>
    <row r="95" spans="1:16" ht="13.5">
      <c r="A95" s="101"/>
      <c r="B95" s="241" t="s">
        <v>551</v>
      </c>
      <c r="C95" s="238">
        <f>SUM(C77:C94)</f>
        <v>4300</v>
      </c>
      <c r="D95" s="240">
        <f>SUM(D77:D94)</f>
        <v>0</v>
      </c>
      <c r="E95" s="101"/>
      <c r="F95" s="105" t="s">
        <v>844</v>
      </c>
      <c r="G95" s="106">
        <v>130</v>
      </c>
      <c r="H95" s="488"/>
      <c r="I95" s="101"/>
      <c r="J95" s="105"/>
      <c r="K95" s="138"/>
      <c r="L95" s="103"/>
      <c r="M95" s="101"/>
      <c r="N95" s="196" t="s">
        <v>11</v>
      </c>
      <c r="O95" s="197">
        <v>0</v>
      </c>
      <c r="P95" s="258"/>
    </row>
    <row r="96" spans="1:16" ht="13.5">
      <c r="A96" s="101"/>
      <c r="B96" s="105"/>
      <c r="C96" s="138"/>
      <c r="D96" s="103"/>
      <c r="E96" s="101"/>
      <c r="F96" s="196" t="s">
        <v>1467</v>
      </c>
      <c r="G96" s="106">
        <v>75</v>
      </c>
      <c r="H96" s="488"/>
      <c r="I96" s="398" t="s">
        <v>658</v>
      </c>
      <c r="J96" s="172"/>
      <c r="K96" s="172"/>
      <c r="L96" s="173"/>
      <c r="M96" s="101"/>
      <c r="N96" s="83"/>
      <c r="O96" s="197"/>
      <c r="P96" s="103"/>
    </row>
    <row r="97" spans="1:16" ht="13.5">
      <c r="A97" s="398" t="s">
        <v>655</v>
      </c>
      <c r="B97" s="166"/>
      <c r="C97" s="166"/>
      <c r="D97" s="167"/>
      <c r="E97" s="101"/>
      <c r="F97" s="105" t="s">
        <v>836</v>
      </c>
      <c r="G97" s="106">
        <v>75</v>
      </c>
      <c r="H97" s="488"/>
      <c r="I97" s="101"/>
      <c r="J97" s="196" t="s">
        <v>856</v>
      </c>
      <c r="K97" s="197">
        <v>320</v>
      </c>
      <c r="L97" s="258"/>
      <c r="M97" s="101"/>
      <c r="N97" s="83"/>
      <c r="O97" s="197"/>
      <c r="P97" s="103"/>
    </row>
    <row r="98" spans="1:16" ht="13.5">
      <c r="A98" s="101"/>
      <c r="B98" s="196" t="s">
        <v>1463</v>
      </c>
      <c r="C98" s="197">
        <v>740</v>
      </c>
      <c r="D98" s="258"/>
      <c r="E98" s="101"/>
      <c r="F98" s="108"/>
      <c r="G98" s="152"/>
      <c r="H98" s="103"/>
      <c r="I98" s="101"/>
      <c r="J98" s="196" t="s">
        <v>921</v>
      </c>
      <c r="K98" s="197">
        <v>810</v>
      </c>
      <c r="L98" s="258"/>
      <c r="M98" s="101"/>
      <c r="N98" s="83"/>
      <c r="O98" s="106"/>
      <c r="P98" s="103"/>
    </row>
    <row r="99" spans="1:16" ht="13.5">
      <c r="A99" s="101"/>
      <c r="B99" s="196" t="s">
        <v>1464</v>
      </c>
      <c r="C99" s="106">
        <v>370</v>
      </c>
      <c r="D99" s="488"/>
      <c r="E99" s="101"/>
      <c r="F99" s="227" t="s">
        <v>810</v>
      </c>
      <c r="G99" s="223">
        <f>SUM(G85:G98)</f>
        <v>1330</v>
      </c>
      <c r="H99" s="226">
        <f>SUM(H85:H98)</f>
        <v>0</v>
      </c>
      <c r="I99" s="101"/>
      <c r="J99" s="196" t="s">
        <v>857</v>
      </c>
      <c r="K99" s="197">
        <v>540</v>
      </c>
      <c r="L99" s="258"/>
      <c r="M99" s="101"/>
      <c r="N99" s="83"/>
      <c r="O99" s="106"/>
      <c r="P99" s="103"/>
    </row>
    <row r="100" spans="1:16" ht="13.5">
      <c r="A100" s="101"/>
      <c r="B100" s="196" t="s">
        <v>1195</v>
      </c>
      <c r="C100" s="106">
        <v>0</v>
      </c>
      <c r="D100" s="488"/>
      <c r="E100" s="101"/>
      <c r="F100" s="105"/>
      <c r="G100" s="106"/>
      <c r="H100" s="103"/>
      <c r="I100" s="101"/>
      <c r="J100" s="196" t="s">
        <v>339</v>
      </c>
      <c r="K100" s="197">
        <v>240</v>
      </c>
      <c r="L100" s="258"/>
      <c r="M100" s="101"/>
      <c r="N100" s="83"/>
      <c r="O100" s="106"/>
      <c r="P100" s="103"/>
    </row>
    <row r="101" spans="1:16" ht="13.5">
      <c r="A101" s="101"/>
      <c r="B101" s="105" t="s">
        <v>763</v>
      </c>
      <c r="C101" s="106">
        <v>465</v>
      </c>
      <c r="D101" s="488"/>
      <c r="E101" s="500" t="s">
        <v>582</v>
      </c>
      <c r="F101" s="501"/>
      <c r="G101" s="501"/>
      <c r="H101" s="502"/>
      <c r="I101" s="101"/>
      <c r="J101" s="196" t="s">
        <v>1245</v>
      </c>
      <c r="K101" s="197">
        <v>1090</v>
      </c>
      <c r="L101" s="258"/>
      <c r="M101" s="101"/>
      <c r="N101" s="83"/>
      <c r="O101" s="106"/>
      <c r="P101" s="103"/>
    </row>
    <row r="102" spans="1:16" ht="13.5">
      <c r="A102" s="101"/>
      <c r="B102" s="105" t="s">
        <v>337</v>
      </c>
      <c r="C102" s="106">
        <v>110</v>
      </c>
      <c r="D102" s="488"/>
      <c r="E102" s="103"/>
      <c r="F102" s="205" t="s">
        <v>335</v>
      </c>
      <c r="G102" s="206">
        <v>45</v>
      </c>
      <c r="H102" s="341"/>
      <c r="I102" s="101"/>
      <c r="J102" s="196" t="s">
        <v>1204</v>
      </c>
      <c r="K102" s="197">
        <v>95</v>
      </c>
      <c r="L102" s="258"/>
      <c r="M102" s="101"/>
      <c r="N102" s="83"/>
      <c r="O102" s="106"/>
      <c r="P102" s="103"/>
    </row>
    <row r="103" spans="1:16" ht="13.5">
      <c r="A103" s="101"/>
      <c r="B103" s="105" t="s">
        <v>214</v>
      </c>
      <c r="C103" s="106">
        <v>345</v>
      </c>
      <c r="D103" s="488"/>
      <c r="E103" s="103"/>
      <c r="F103" s="201" t="s">
        <v>764</v>
      </c>
      <c r="G103" s="206">
        <v>80</v>
      </c>
      <c r="H103" s="138"/>
      <c r="I103" s="101"/>
      <c r="J103" s="196" t="s">
        <v>340</v>
      </c>
      <c r="K103" s="197">
        <v>705</v>
      </c>
      <c r="L103" s="341"/>
      <c r="M103" s="101"/>
      <c r="N103" s="83"/>
      <c r="O103" s="106"/>
      <c r="P103" s="103"/>
    </row>
    <row r="104" spans="1:16" ht="13.5">
      <c r="A104" s="103"/>
      <c r="B104" s="83"/>
      <c r="C104" s="106"/>
      <c r="D104" s="103"/>
      <c r="E104" s="103"/>
      <c r="F104" s="201" t="s">
        <v>991</v>
      </c>
      <c r="G104" s="206">
        <v>50</v>
      </c>
      <c r="H104" s="341"/>
      <c r="I104" s="103"/>
      <c r="J104" s="196" t="s">
        <v>834</v>
      </c>
      <c r="K104" s="197">
        <v>0</v>
      </c>
      <c r="L104" s="341"/>
      <c r="M104" s="103"/>
      <c r="N104" s="83"/>
      <c r="O104" s="106"/>
      <c r="P104" s="103"/>
    </row>
    <row r="105" spans="1:16" ht="13.5">
      <c r="A105" s="103"/>
      <c r="B105" s="108"/>
      <c r="C105" s="106"/>
      <c r="D105" s="103"/>
      <c r="E105" s="103"/>
      <c r="F105" s="201" t="s">
        <v>765</v>
      </c>
      <c r="G105" s="206">
        <v>40</v>
      </c>
      <c r="H105" s="341"/>
      <c r="I105" s="103"/>
      <c r="J105" s="196"/>
      <c r="K105" s="197"/>
      <c r="L105" s="210"/>
      <c r="M105" s="103"/>
      <c r="N105" s="227" t="s">
        <v>813</v>
      </c>
      <c r="O105" s="223">
        <f>SUM(O77:O104)</f>
        <v>8255</v>
      </c>
      <c r="P105" s="226">
        <f>SUM(P77:P104)</f>
        <v>0</v>
      </c>
    </row>
    <row r="106" spans="1:16" ht="13.5">
      <c r="A106" s="103"/>
      <c r="B106" s="108"/>
      <c r="C106" s="106"/>
      <c r="D106" s="112"/>
      <c r="E106" s="103"/>
      <c r="F106" s="201" t="s">
        <v>992</v>
      </c>
      <c r="G106" s="206">
        <v>20</v>
      </c>
      <c r="H106" s="341"/>
      <c r="I106" s="103"/>
      <c r="J106" s="95"/>
      <c r="K106" s="128"/>
      <c r="L106" s="103"/>
      <c r="M106" s="103"/>
      <c r="N106" s="263" t="s">
        <v>626</v>
      </c>
      <c r="O106" s="264">
        <f>K138+O105</f>
        <v>14910</v>
      </c>
      <c r="P106" s="240">
        <f>L138+P105</f>
        <v>0</v>
      </c>
    </row>
    <row r="107" spans="1:16" ht="13.5">
      <c r="A107" s="103"/>
      <c r="B107" s="241" t="s">
        <v>551</v>
      </c>
      <c r="C107" s="238">
        <f>SUM(C98:C106)</f>
        <v>2030</v>
      </c>
      <c r="D107" s="240">
        <f>SUM(D98:D106)</f>
        <v>0</v>
      </c>
      <c r="E107" s="103"/>
      <c r="F107" s="201" t="s">
        <v>1196</v>
      </c>
      <c r="G107" s="206">
        <v>130</v>
      </c>
      <c r="H107" s="341"/>
      <c r="I107" s="103"/>
      <c r="J107" s="95"/>
      <c r="K107" s="106"/>
      <c r="L107" s="103"/>
      <c r="M107" s="103"/>
      <c r="N107" s="103"/>
      <c r="O107" s="103"/>
      <c r="P107" s="103"/>
    </row>
    <row r="108" spans="1:16" ht="13.5">
      <c r="A108" s="103"/>
      <c r="B108" s="103"/>
      <c r="C108" s="138"/>
      <c r="D108" s="103"/>
      <c r="E108" s="103"/>
      <c r="F108" s="201" t="s">
        <v>331</v>
      </c>
      <c r="G108" s="206">
        <v>55</v>
      </c>
      <c r="H108" s="341"/>
      <c r="I108" s="103"/>
      <c r="J108" s="95"/>
      <c r="K108" s="106"/>
      <c r="L108" s="103"/>
      <c r="M108" s="517" t="s">
        <v>659</v>
      </c>
      <c r="N108" s="518"/>
      <c r="O108" s="518"/>
      <c r="P108" s="519"/>
    </row>
    <row r="109" spans="1:16" ht="13.5">
      <c r="A109" s="398" t="s">
        <v>1225</v>
      </c>
      <c r="B109" s="176"/>
      <c r="C109" s="176"/>
      <c r="D109" s="177"/>
      <c r="E109" s="103"/>
      <c r="F109" s="201" t="s">
        <v>766</v>
      </c>
      <c r="G109" s="206">
        <v>50</v>
      </c>
      <c r="H109" s="258"/>
      <c r="I109" s="103"/>
      <c r="J109" s="105"/>
      <c r="K109" s="106"/>
      <c r="L109" s="103"/>
      <c r="M109" s="103"/>
      <c r="N109" s="196" t="s">
        <v>1473</v>
      </c>
      <c r="O109" s="197">
        <v>310</v>
      </c>
      <c r="P109" s="258"/>
    </row>
    <row r="110" spans="1:16" ht="13.5">
      <c r="A110" s="101"/>
      <c r="B110" s="83" t="s">
        <v>360</v>
      </c>
      <c r="C110" s="106">
        <v>135</v>
      </c>
      <c r="D110" s="488"/>
      <c r="E110" s="103"/>
      <c r="F110" s="201" t="s">
        <v>333</v>
      </c>
      <c r="G110" s="206">
        <v>65</v>
      </c>
      <c r="H110" s="138"/>
      <c r="I110" s="103"/>
      <c r="J110" s="118"/>
      <c r="K110" s="113"/>
      <c r="L110" s="124"/>
      <c r="M110" s="103"/>
      <c r="N110" s="196" t="s">
        <v>1474</v>
      </c>
      <c r="O110" s="197">
        <v>205</v>
      </c>
      <c r="P110" s="258"/>
    </row>
    <row r="111" spans="1:16" ht="13.5">
      <c r="A111" s="101"/>
      <c r="B111" s="105" t="s">
        <v>293</v>
      </c>
      <c r="C111" s="106">
        <v>190</v>
      </c>
      <c r="D111" s="488"/>
      <c r="E111" s="103"/>
      <c r="F111" s="201" t="s">
        <v>334</v>
      </c>
      <c r="G111" s="206">
        <v>30</v>
      </c>
      <c r="H111" s="258"/>
      <c r="I111" s="103"/>
      <c r="J111" s="127"/>
      <c r="K111" s="113"/>
      <c r="L111" s="124"/>
      <c r="M111" s="103"/>
      <c r="N111" s="196" t="s">
        <v>1419</v>
      </c>
      <c r="O111" s="197">
        <v>320</v>
      </c>
      <c r="P111" s="138"/>
    </row>
    <row r="112" spans="1:16" ht="13.5">
      <c r="A112" s="101"/>
      <c r="B112" s="105" t="s">
        <v>1198</v>
      </c>
      <c r="C112" s="106">
        <v>50</v>
      </c>
      <c r="D112" s="488"/>
      <c r="E112" s="103"/>
      <c r="F112" s="83" t="s">
        <v>993</v>
      </c>
      <c r="G112" s="197">
        <v>80</v>
      </c>
      <c r="H112" s="258"/>
      <c r="I112" s="103"/>
      <c r="J112" s="105"/>
      <c r="K112" s="106"/>
      <c r="L112" s="103"/>
      <c r="M112" s="103"/>
      <c r="N112" s="196" t="s">
        <v>1221</v>
      </c>
      <c r="O112" s="197">
        <v>120</v>
      </c>
      <c r="P112" s="138"/>
    </row>
    <row r="113" spans="1:16" ht="13.5">
      <c r="A113" s="101"/>
      <c r="B113" s="105" t="s">
        <v>289</v>
      </c>
      <c r="C113" s="106">
        <v>80</v>
      </c>
      <c r="D113" s="488"/>
      <c r="E113" s="103"/>
      <c r="F113" s="83" t="s">
        <v>994</v>
      </c>
      <c r="G113" s="197">
        <v>140</v>
      </c>
      <c r="H113" s="138"/>
      <c r="I113" s="103"/>
      <c r="J113" s="105"/>
      <c r="K113" s="106"/>
      <c r="L113" s="103"/>
      <c r="M113" s="103"/>
      <c r="N113" s="105" t="s">
        <v>12</v>
      </c>
      <c r="O113" s="197">
        <v>390</v>
      </c>
      <c r="P113" s="258"/>
    </row>
    <row r="114" spans="1:16" ht="13.5">
      <c r="A114" s="101"/>
      <c r="B114" s="105" t="s">
        <v>907</v>
      </c>
      <c r="C114" s="128">
        <v>75</v>
      </c>
      <c r="D114" s="488"/>
      <c r="E114" s="103"/>
      <c r="F114" s="105" t="s">
        <v>215</v>
      </c>
      <c r="G114" s="106">
        <v>90</v>
      </c>
      <c r="H114" s="138"/>
      <c r="I114" s="103"/>
      <c r="J114" s="241" t="s">
        <v>551</v>
      </c>
      <c r="K114" s="238">
        <f>SUM(K97:K113)</f>
        <v>3800</v>
      </c>
      <c r="L114" s="240">
        <f>SUM(L97:L113)</f>
        <v>0</v>
      </c>
      <c r="M114" s="103"/>
      <c r="N114" s="105" t="s">
        <v>13</v>
      </c>
      <c r="O114" s="197">
        <v>950</v>
      </c>
      <c r="P114" s="258"/>
    </row>
    <row r="115" spans="1:16" ht="13.5">
      <c r="A115" s="101"/>
      <c r="B115" s="95" t="s">
        <v>216</v>
      </c>
      <c r="C115" s="106">
        <v>50</v>
      </c>
      <c r="D115" s="488"/>
      <c r="E115" s="103"/>
      <c r="F115" s="83" t="s">
        <v>995</v>
      </c>
      <c r="G115" s="106">
        <v>85</v>
      </c>
      <c r="H115" s="488"/>
      <c r="I115" s="103"/>
      <c r="J115" s="105"/>
      <c r="K115" s="138"/>
      <c r="L115" s="103"/>
      <c r="M115" s="103"/>
      <c r="N115" s="105" t="s">
        <v>14</v>
      </c>
      <c r="O115" s="197">
        <v>785</v>
      </c>
      <c r="P115" s="258"/>
    </row>
    <row r="116" spans="1:16" ht="13.5">
      <c r="A116" s="101"/>
      <c r="B116" s="95" t="s">
        <v>291</v>
      </c>
      <c r="C116" s="106">
        <v>110</v>
      </c>
      <c r="D116" s="138"/>
      <c r="E116" s="103"/>
      <c r="F116" s="83" t="s">
        <v>996</v>
      </c>
      <c r="G116" s="106">
        <v>45</v>
      </c>
      <c r="H116" s="488"/>
      <c r="I116" s="398" t="s">
        <v>625</v>
      </c>
      <c r="J116" s="172"/>
      <c r="K116" s="172"/>
      <c r="L116" s="173"/>
      <c r="M116" s="103"/>
      <c r="N116" s="105" t="s">
        <v>146</v>
      </c>
      <c r="O116" s="106">
        <v>25</v>
      </c>
      <c r="P116" s="488"/>
    </row>
    <row r="117" spans="1:16" ht="13.5">
      <c r="A117" s="101"/>
      <c r="B117" s="105" t="s">
        <v>290</v>
      </c>
      <c r="C117" s="106">
        <v>70</v>
      </c>
      <c r="D117" s="488"/>
      <c r="E117" s="103"/>
      <c r="F117" s="105" t="s">
        <v>1050</v>
      </c>
      <c r="G117" s="128">
        <v>175</v>
      </c>
      <c r="H117" s="488"/>
      <c r="I117" s="398" t="s">
        <v>187</v>
      </c>
      <c r="J117" s="172"/>
      <c r="K117" s="172"/>
      <c r="L117" s="173"/>
      <c r="M117" s="103"/>
      <c r="N117" s="83"/>
      <c r="O117" s="106"/>
      <c r="P117" s="103"/>
    </row>
    <row r="118" spans="1:16" ht="13.5">
      <c r="A118" s="101"/>
      <c r="B118" s="105" t="s">
        <v>285</v>
      </c>
      <c r="C118" s="106">
        <v>120</v>
      </c>
      <c r="D118" s="488"/>
      <c r="E118" s="103"/>
      <c r="F118" s="95" t="s">
        <v>997</v>
      </c>
      <c r="G118" s="106">
        <v>110</v>
      </c>
      <c r="H118" s="488"/>
      <c r="I118" s="103"/>
      <c r="J118" s="105" t="s">
        <v>858</v>
      </c>
      <c r="K118" s="106">
        <v>390</v>
      </c>
      <c r="L118" s="488"/>
      <c r="M118" s="103"/>
      <c r="N118" s="83"/>
      <c r="O118" s="106"/>
      <c r="P118" s="103"/>
    </row>
    <row r="119" spans="1:16" ht="13.5">
      <c r="A119" s="101"/>
      <c r="B119" s="105" t="s">
        <v>286</v>
      </c>
      <c r="C119" s="106">
        <v>30</v>
      </c>
      <c r="D119" s="488"/>
      <c r="E119" s="103"/>
      <c r="F119" s="95" t="s">
        <v>767</v>
      </c>
      <c r="G119" s="106">
        <v>105</v>
      </c>
      <c r="H119" s="138"/>
      <c r="I119" s="103"/>
      <c r="J119" s="196" t="s">
        <v>859</v>
      </c>
      <c r="K119" s="197">
        <v>600</v>
      </c>
      <c r="L119" s="488"/>
      <c r="M119" s="103"/>
      <c r="N119" s="83"/>
      <c r="O119" s="106"/>
      <c r="P119" s="103"/>
    </row>
    <row r="120" spans="1:16" ht="13.5">
      <c r="A120" s="101"/>
      <c r="B120" s="105" t="s">
        <v>1199</v>
      </c>
      <c r="C120" s="106">
        <v>55</v>
      </c>
      <c r="D120" s="488"/>
      <c r="E120" s="103"/>
      <c r="F120" s="105" t="s">
        <v>881</v>
      </c>
      <c r="G120" s="106">
        <v>315</v>
      </c>
      <c r="H120" s="341"/>
      <c r="I120" s="103"/>
      <c r="J120" s="443" t="s">
        <v>1472</v>
      </c>
      <c r="K120" s="197">
        <v>1325</v>
      </c>
      <c r="L120" s="488"/>
      <c r="M120" s="103"/>
      <c r="N120" s="241" t="s">
        <v>551</v>
      </c>
      <c r="O120" s="238">
        <f>SUM(O109:O119)</f>
        <v>3105</v>
      </c>
      <c r="P120" s="240">
        <f>SUM(P109:P119)</f>
        <v>0</v>
      </c>
    </row>
    <row r="121" spans="1:16" ht="13.5">
      <c r="A121" s="101"/>
      <c r="B121" s="196" t="s">
        <v>288</v>
      </c>
      <c r="C121" s="106">
        <v>40</v>
      </c>
      <c r="D121" s="488"/>
      <c r="E121" s="103"/>
      <c r="F121" s="105"/>
      <c r="G121" s="106"/>
      <c r="H121" s="103"/>
      <c r="I121" s="103"/>
      <c r="J121" s="196" t="s">
        <v>1400</v>
      </c>
      <c r="K121" s="197">
        <v>1495</v>
      </c>
      <c r="L121" s="258"/>
      <c r="M121" s="103"/>
      <c r="N121" s="103"/>
      <c r="O121" s="103"/>
      <c r="P121" s="103"/>
    </row>
    <row r="122" spans="1:16" ht="13.5">
      <c r="A122" s="101"/>
      <c r="B122" s="196" t="s">
        <v>1468</v>
      </c>
      <c r="C122" s="106">
        <v>160</v>
      </c>
      <c r="D122" s="488"/>
      <c r="E122" s="103"/>
      <c r="F122" s="105"/>
      <c r="G122" s="106"/>
      <c r="H122" s="103"/>
      <c r="I122" s="103"/>
      <c r="J122" s="201" t="s">
        <v>219</v>
      </c>
      <c r="K122" s="197"/>
      <c r="L122" s="488"/>
      <c r="M122" s="517" t="s">
        <v>660</v>
      </c>
      <c r="N122" s="518"/>
      <c r="O122" s="518"/>
      <c r="P122" s="519"/>
    </row>
    <row r="123" spans="1:16" ht="13.5">
      <c r="A123" s="101"/>
      <c r="B123" s="445" t="s">
        <v>1469</v>
      </c>
      <c r="C123" s="106">
        <v>40</v>
      </c>
      <c r="D123" s="488"/>
      <c r="E123" s="103"/>
      <c r="F123" s="105"/>
      <c r="G123" s="106"/>
      <c r="H123" s="103"/>
      <c r="I123" s="103"/>
      <c r="J123" s="196" t="s">
        <v>220</v>
      </c>
      <c r="K123" s="197">
        <v>335</v>
      </c>
      <c r="L123" s="488"/>
      <c r="M123" s="103"/>
      <c r="N123" s="110" t="s">
        <v>15</v>
      </c>
      <c r="O123" s="128">
        <v>630</v>
      </c>
      <c r="P123" s="488"/>
    </row>
    <row r="124" spans="1:16" ht="13.5">
      <c r="A124" s="101"/>
      <c r="B124" s="196" t="s">
        <v>837</v>
      </c>
      <c r="C124" s="106">
        <v>115</v>
      </c>
      <c r="D124" s="488"/>
      <c r="E124" s="103"/>
      <c r="F124" s="222" t="s">
        <v>811</v>
      </c>
      <c r="G124" s="223">
        <f>SUM(G102:G123)</f>
        <v>1710</v>
      </c>
      <c r="H124" s="266">
        <f>SUM(H102:H123)</f>
        <v>0</v>
      </c>
      <c r="I124" s="103"/>
      <c r="J124" s="201" t="s">
        <v>373</v>
      </c>
      <c r="K124" s="206"/>
      <c r="L124" s="488"/>
      <c r="M124" s="103"/>
      <c r="N124" s="205" t="s">
        <v>1475</v>
      </c>
      <c r="O124" s="106">
        <v>350</v>
      </c>
      <c r="P124" s="488"/>
    </row>
    <row r="125" spans="1:16" ht="13.5">
      <c r="A125" s="101"/>
      <c r="B125" s="443" t="s">
        <v>1470</v>
      </c>
      <c r="C125" s="106">
        <v>10</v>
      </c>
      <c r="D125" s="488"/>
      <c r="E125" s="103"/>
      <c r="F125" s="237" t="s">
        <v>807</v>
      </c>
      <c r="G125" s="238">
        <f>SUM(C132+G82+G99+G124)</f>
        <v>5040</v>
      </c>
      <c r="H125" s="239">
        <f>SUM(D132+H82+H99+H124)</f>
        <v>0</v>
      </c>
      <c r="I125" s="103"/>
      <c r="J125" s="201" t="s">
        <v>221</v>
      </c>
      <c r="K125" s="197">
        <v>1220</v>
      </c>
      <c r="L125" s="258"/>
      <c r="M125" s="103"/>
      <c r="N125" s="110" t="s">
        <v>436</v>
      </c>
      <c r="O125" s="197">
        <v>540</v>
      </c>
      <c r="P125" s="258"/>
    </row>
    <row r="126" spans="1:16" ht="13.5">
      <c r="A126" s="101"/>
      <c r="B126" s="196" t="s">
        <v>838</v>
      </c>
      <c r="C126" s="106">
        <v>55</v>
      </c>
      <c r="D126" s="488"/>
      <c r="E126" s="103"/>
      <c r="F126" s="103"/>
      <c r="G126" s="138"/>
      <c r="H126" s="103"/>
      <c r="I126" s="103"/>
      <c r="J126" s="201" t="s">
        <v>0</v>
      </c>
      <c r="K126" s="198">
        <v>370</v>
      </c>
      <c r="L126" s="488"/>
      <c r="M126" s="103"/>
      <c r="N126" s="83"/>
      <c r="O126" s="106"/>
      <c r="P126" s="103"/>
    </row>
    <row r="127" spans="1:16" ht="13.5">
      <c r="A127" s="101"/>
      <c r="B127" s="105"/>
      <c r="C127" s="106"/>
      <c r="D127" s="103"/>
      <c r="E127" s="517" t="s">
        <v>656</v>
      </c>
      <c r="F127" s="518"/>
      <c r="G127" s="518"/>
      <c r="H127" s="519"/>
      <c r="I127" s="103"/>
      <c r="J127" s="205" t="s">
        <v>374</v>
      </c>
      <c r="K127" s="233">
        <v>470</v>
      </c>
      <c r="L127" s="488"/>
      <c r="M127" s="103"/>
      <c r="N127" s="83"/>
      <c r="O127" s="106"/>
      <c r="P127" s="103"/>
    </row>
    <row r="128" spans="1:16" ht="13.5">
      <c r="A128" s="101"/>
      <c r="B128" s="105"/>
      <c r="C128" s="106"/>
      <c r="D128" s="103"/>
      <c r="E128" s="103"/>
      <c r="F128" s="83" t="s">
        <v>842</v>
      </c>
      <c r="G128" s="111">
        <v>160</v>
      </c>
      <c r="H128" s="488"/>
      <c r="I128" s="103"/>
      <c r="J128" s="205" t="s">
        <v>222</v>
      </c>
      <c r="K128" s="198"/>
      <c r="L128" s="488"/>
      <c r="M128" s="103"/>
      <c r="N128" s="83"/>
      <c r="O128" s="106"/>
      <c r="P128" s="103"/>
    </row>
    <row r="129" spans="1:16" ht="13.5">
      <c r="A129" s="103"/>
      <c r="B129" s="118"/>
      <c r="C129" s="106"/>
      <c r="D129" s="103"/>
      <c r="E129" s="103"/>
      <c r="F129" s="83" t="s">
        <v>843</v>
      </c>
      <c r="G129" s="206">
        <v>75</v>
      </c>
      <c r="H129" s="258"/>
      <c r="I129" s="103"/>
      <c r="J129" s="201" t="s">
        <v>1</v>
      </c>
      <c r="K129" s="197">
        <v>450</v>
      </c>
      <c r="L129" s="488"/>
      <c r="M129" s="103"/>
      <c r="N129" s="241" t="s">
        <v>551</v>
      </c>
      <c r="O129" s="238">
        <f>SUM(O123:O128)</f>
        <v>1520</v>
      </c>
      <c r="P129" s="240">
        <f>SUM(P123:P128)</f>
        <v>0</v>
      </c>
    </row>
    <row r="130" spans="1:16" ht="13.5">
      <c r="A130" s="103"/>
      <c r="B130" s="118"/>
      <c r="C130" s="106"/>
      <c r="D130" s="103"/>
      <c r="E130" s="103"/>
      <c r="F130" s="83" t="s">
        <v>358</v>
      </c>
      <c r="G130" s="206">
        <v>140</v>
      </c>
      <c r="H130" s="258"/>
      <c r="I130" s="103"/>
      <c r="J130" s="201"/>
      <c r="K130" s="197"/>
      <c r="L130" s="103"/>
      <c r="M130" s="103"/>
      <c r="N130" s="83"/>
      <c r="O130" s="138"/>
      <c r="P130" s="103"/>
    </row>
    <row r="131" spans="1:16" ht="13.5">
      <c r="A131" s="103"/>
      <c r="B131" s="105"/>
      <c r="C131" s="106"/>
      <c r="D131" s="103"/>
      <c r="E131" s="103"/>
      <c r="F131" s="83" t="s">
        <v>1202</v>
      </c>
      <c r="G131" s="206">
        <v>220</v>
      </c>
      <c r="H131" s="258"/>
      <c r="I131" s="103"/>
      <c r="J131" s="201"/>
      <c r="K131" s="197"/>
      <c r="L131" s="103"/>
      <c r="M131" s="103"/>
      <c r="N131" s="83"/>
      <c r="O131" s="138"/>
      <c r="P131" s="103"/>
    </row>
    <row r="132" spans="1:16" ht="13.5">
      <c r="A132" s="103"/>
      <c r="B132" s="227" t="s">
        <v>808</v>
      </c>
      <c r="C132" s="223">
        <f>SUM(C110:C131)</f>
        <v>1385</v>
      </c>
      <c r="D132" s="266">
        <f>SUM(D110:D131)</f>
        <v>0</v>
      </c>
      <c r="E132" s="103"/>
      <c r="F132" s="83" t="s">
        <v>845</v>
      </c>
      <c r="G132" s="206">
        <v>200</v>
      </c>
      <c r="H132" s="258"/>
      <c r="I132" s="103"/>
      <c r="J132" s="201"/>
      <c r="K132" s="197"/>
      <c r="L132" s="103"/>
      <c r="M132" s="103"/>
      <c r="N132" s="83"/>
      <c r="O132" s="138"/>
      <c r="P132" s="103"/>
    </row>
    <row r="133" spans="1:16" ht="13.5">
      <c r="A133" s="103"/>
      <c r="B133" s="105"/>
      <c r="C133" s="138"/>
      <c r="D133" s="103"/>
      <c r="E133" s="103"/>
      <c r="F133" s="201" t="s">
        <v>846</v>
      </c>
      <c r="G133" s="206">
        <v>0</v>
      </c>
      <c r="H133" s="258"/>
      <c r="I133" s="103"/>
      <c r="J133" s="201"/>
      <c r="K133" s="197"/>
      <c r="L133" s="103"/>
      <c r="M133" s="103"/>
      <c r="N133" s="103"/>
      <c r="O133" s="138"/>
      <c r="P133" s="103"/>
    </row>
    <row r="134" spans="1:16" ht="13.5">
      <c r="A134" s="398" t="s">
        <v>580</v>
      </c>
      <c r="B134" s="176"/>
      <c r="C134" s="176"/>
      <c r="D134" s="177"/>
      <c r="E134" s="103"/>
      <c r="F134" s="83" t="s">
        <v>359</v>
      </c>
      <c r="G134" s="111">
        <v>50</v>
      </c>
      <c r="H134" s="488"/>
      <c r="I134" s="103"/>
      <c r="J134" s="83"/>
      <c r="K134" s="106"/>
      <c r="L134" s="103"/>
      <c r="M134" s="103"/>
      <c r="N134" s="108"/>
      <c r="O134" s="138"/>
      <c r="P134" s="112"/>
    </row>
    <row r="135" spans="1:16" ht="13.5">
      <c r="A135" s="103"/>
      <c r="B135" s="105" t="s">
        <v>296</v>
      </c>
      <c r="C135" s="111">
        <v>80</v>
      </c>
      <c r="D135" s="488"/>
      <c r="E135" s="103"/>
      <c r="F135" s="83" t="s">
        <v>217</v>
      </c>
      <c r="G135" s="111">
        <v>120</v>
      </c>
      <c r="H135" s="488"/>
      <c r="I135" s="103"/>
      <c r="J135" s="83"/>
      <c r="K135" s="106"/>
      <c r="L135" s="103"/>
      <c r="M135" s="103"/>
      <c r="N135" s="103"/>
      <c r="O135" s="103"/>
      <c r="P135" s="103"/>
    </row>
    <row r="136" spans="1:16" ht="13.5">
      <c r="A136" s="103"/>
      <c r="B136" s="105" t="s">
        <v>1200</v>
      </c>
      <c r="C136" s="111">
        <v>85</v>
      </c>
      <c r="D136" s="488"/>
      <c r="E136" s="103"/>
      <c r="F136" s="105" t="s">
        <v>362</v>
      </c>
      <c r="G136" s="106">
        <v>155</v>
      </c>
      <c r="H136" s="138"/>
      <c r="I136" s="103"/>
      <c r="J136" s="83"/>
      <c r="K136" s="106"/>
      <c r="L136" s="103"/>
      <c r="M136" s="103"/>
      <c r="N136" s="103"/>
      <c r="O136" s="103"/>
      <c r="P136" s="103"/>
    </row>
    <row r="137" spans="1:16" ht="13.5">
      <c r="A137" s="103"/>
      <c r="B137" s="105" t="s">
        <v>839</v>
      </c>
      <c r="C137" s="111">
        <v>95</v>
      </c>
      <c r="D137" s="488"/>
      <c r="E137" s="103"/>
      <c r="F137" s="105"/>
      <c r="G137" s="106"/>
      <c r="H137" s="488"/>
      <c r="I137" s="103"/>
      <c r="J137" s="83"/>
      <c r="K137" s="106"/>
      <c r="L137" s="103"/>
      <c r="M137" s="103"/>
      <c r="N137" s="103"/>
      <c r="O137" s="103"/>
      <c r="P137" s="103"/>
    </row>
    <row r="138" spans="1:16" ht="13.5">
      <c r="A138" s="103"/>
      <c r="B138" s="105" t="s">
        <v>303</v>
      </c>
      <c r="C138" s="111">
        <v>85</v>
      </c>
      <c r="D138" s="488"/>
      <c r="E138" s="103"/>
      <c r="F138" s="83" t="s">
        <v>1219</v>
      </c>
      <c r="G138" s="111">
        <v>0</v>
      </c>
      <c r="H138" s="488"/>
      <c r="I138" s="103"/>
      <c r="J138" s="227" t="s">
        <v>812</v>
      </c>
      <c r="K138" s="223">
        <f>SUM(K118:K137)</f>
        <v>6655</v>
      </c>
      <c r="L138" s="226">
        <f>SUM(L118:L137)</f>
        <v>0</v>
      </c>
      <c r="M138" s="103"/>
      <c r="N138" s="103"/>
      <c r="O138" s="103"/>
      <c r="P138" s="103"/>
    </row>
    <row r="139" spans="1:16" ht="13.5">
      <c r="A139" s="103"/>
      <c r="B139" s="196" t="s">
        <v>1471</v>
      </c>
      <c r="C139" s="111">
        <v>65</v>
      </c>
      <c r="D139" s="488"/>
      <c r="E139" s="103"/>
      <c r="F139" s="119"/>
      <c r="G139" s="106"/>
      <c r="H139" s="103"/>
      <c r="I139" s="103"/>
      <c r="J139" s="103"/>
      <c r="K139" s="138"/>
      <c r="L139" s="103"/>
      <c r="M139" s="103"/>
      <c r="N139" s="103"/>
      <c r="O139" s="103"/>
      <c r="P139" s="103"/>
    </row>
    <row r="140" spans="1:16" ht="13.5">
      <c r="A140" s="103"/>
      <c r="B140" s="83" t="s">
        <v>840</v>
      </c>
      <c r="C140" s="111">
        <v>65</v>
      </c>
      <c r="D140" s="488"/>
      <c r="E140" s="103"/>
      <c r="F140" s="241" t="s">
        <v>551</v>
      </c>
      <c r="G140" s="238">
        <f>SUM(G128:G139)</f>
        <v>1120</v>
      </c>
      <c r="H140" s="240">
        <f>SUM(H128:H139)</f>
        <v>0</v>
      </c>
      <c r="I140" s="103"/>
      <c r="J140" s="103"/>
      <c r="K140" s="138"/>
      <c r="L140" s="103"/>
      <c r="M140" s="103"/>
      <c r="N140" s="103"/>
      <c r="O140" s="103"/>
      <c r="P140" s="103"/>
    </row>
    <row r="141" spans="1:16" ht="13.5">
      <c r="A141" s="80"/>
      <c r="B141" s="80"/>
      <c r="C141" s="154"/>
      <c r="D141" s="80"/>
      <c r="E141" s="80"/>
      <c r="F141" s="80"/>
      <c r="G141" s="154"/>
      <c r="H141" s="80"/>
      <c r="I141" s="120"/>
      <c r="J141" s="129"/>
      <c r="K141" s="120"/>
      <c r="L141" s="80"/>
      <c r="M141" s="80"/>
      <c r="N141" s="80"/>
      <c r="O141" s="80"/>
      <c r="P141" s="80"/>
    </row>
    <row r="142" spans="1:16" ht="13.5">
      <c r="A142" s="80"/>
      <c r="B142" s="80"/>
      <c r="C142" s="154"/>
      <c r="D142" s="80"/>
      <c r="E142" s="80"/>
      <c r="F142" s="80"/>
      <c r="G142" s="154"/>
      <c r="H142" s="80"/>
      <c r="I142" s="81"/>
      <c r="J142" s="81"/>
      <c r="K142" s="81"/>
      <c r="L142" s="80"/>
      <c r="M142" s="80"/>
      <c r="N142" s="80"/>
      <c r="O142" s="80"/>
      <c r="P142" s="80"/>
    </row>
    <row r="143" spans="1:16" ht="13.5" customHeight="1">
      <c r="A143" s="539" t="s">
        <v>543</v>
      </c>
      <c r="B143" s="540"/>
      <c r="C143" s="540"/>
      <c r="D143" s="541"/>
      <c r="E143" s="511" t="s">
        <v>544</v>
      </c>
      <c r="F143" s="512"/>
      <c r="G143" s="513"/>
      <c r="H143" s="168" t="s">
        <v>545</v>
      </c>
      <c r="I143" s="511" t="s">
        <v>546</v>
      </c>
      <c r="J143" s="513"/>
      <c r="K143" s="506" t="s">
        <v>547</v>
      </c>
      <c r="L143" s="506"/>
      <c r="M143" s="80"/>
      <c r="N143" s="80"/>
      <c r="O143" s="80"/>
      <c r="P143" s="89" t="s">
        <v>552</v>
      </c>
    </row>
    <row r="144" spans="1:16" ht="26.25" customHeight="1">
      <c r="A144" s="147">
        <f>$A$2</f>
        <v>0</v>
      </c>
      <c r="B144" s="148"/>
      <c r="C144" s="148"/>
      <c r="D144" s="149"/>
      <c r="E144" s="179">
        <f>IF(E2,E2,(""))</f>
      </c>
      <c r="F144" s="180"/>
      <c r="G144" s="181"/>
      <c r="H144" s="175">
        <f>H2</f>
        <v>0</v>
      </c>
      <c r="I144" s="525">
        <f>I2</f>
        <v>0</v>
      </c>
      <c r="J144" s="526"/>
      <c r="K144" s="507"/>
      <c r="L144" s="507"/>
      <c r="M144" s="538"/>
      <c r="N144" s="504"/>
      <c r="O144" s="504"/>
      <c r="P144" s="504"/>
    </row>
    <row r="145" spans="1:16" ht="15" customHeight="1">
      <c r="A145" s="389" t="s">
        <v>1656</v>
      </c>
      <c r="B145" s="80"/>
      <c r="C145" s="80"/>
      <c r="D145" s="80"/>
      <c r="E145" s="80"/>
      <c r="F145" s="80"/>
      <c r="G145" s="80"/>
      <c r="H145" s="182" t="s">
        <v>1137</v>
      </c>
      <c r="I145" s="183"/>
      <c r="J145" s="90">
        <f>H152+H176+H189+H201+L160+P183+P204</f>
        <v>0</v>
      </c>
      <c r="K145" s="80"/>
      <c r="L145" s="80"/>
      <c r="M145" s="503" t="s">
        <v>549</v>
      </c>
      <c r="N145" s="503"/>
      <c r="O145" s="503"/>
      <c r="P145" s="503"/>
    </row>
    <row r="146" spans="1:16" ht="13.5">
      <c r="A146" s="134"/>
      <c r="B146" s="135" t="s">
        <v>550</v>
      </c>
      <c r="C146" s="135" t="s">
        <v>546</v>
      </c>
      <c r="D146" s="136"/>
      <c r="E146" s="134"/>
      <c r="F146" s="135" t="s">
        <v>550</v>
      </c>
      <c r="G146" s="135" t="s">
        <v>546</v>
      </c>
      <c r="H146" s="136"/>
      <c r="I146" s="134"/>
      <c r="J146" s="135" t="s">
        <v>550</v>
      </c>
      <c r="K146" s="135" t="s">
        <v>546</v>
      </c>
      <c r="L146" s="136"/>
      <c r="M146" s="134"/>
      <c r="N146" s="135" t="s">
        <v>550</v>
      </c>
      <c r="O146" s="135" t="s">
        <v>546</v>
      </c>
      <c r="P146" s="136"/>
    </row>
    <row r="147" spans="1:16" ht="13.5">
      <c r="A147" s="405" t="s">
        <v>1230</v>
      </c>
      <c r="B147" s="155"/>
      <c r="C147" s="155"/>
      <c r="D147" s="156"/>
      <c r="E147" s="101"/>
      <c r="F147" s="105" t="s">
        <v>85</v>
      </c>
      <c r="G147" s="106">
        <v>30</v>
      </c>
      <c r="H147" s="138"/>
      <c r="I147" s="97"/>
      <c r="J147" s="83" t="s">
        <v>725</v>
      </c>
      <c r="K147" s="106">
        <v>115</v>
      </c>
      <c r="L147" s="490"/>
      <c r="M147" s="97"/>
      <c r="N147" s="105" t="s">
        <v>534</v>
      </c>
      <c r="O147" s="106">
        <v>0</v>
      </c>
      <c r="P147" s="490"/>
    </row>
    <row r="148" spans="1:16" ht="13.5">
      <c r="A148" s="101"/>
      <c r="B148" s="105" t="s">
        <v>384</v>
      </c>
      <c r="C148" s="106">
        <v>85</v>
      </c>
      <c r="D148" s="488"/>
      <c r="E148" s="101"/>
      <c r="F148" s="196" t="s">
        <v>1476</v>
      </c>
      <c r="G148" s="106">
        <v>30</v>
      </c>
      <c r="H148" s="138"/>
      <c r="I148" s="101"/>
      <c r="J148" s="83" t="s">
        <v>444</v>
      </c>
      <c r="K148" s="106">
        <v>130</v>
      </c>
      <c r="L148" s="488"/>
      <c r="M148" s="101"/>
      <c r="N148" s="105" t="s">
        <v>739</v>
      </c>
      <c r="O148" s="197">
        <v>400</v>
      </c>
      <c r="P148" s="258"/>
    </row>
    <row r="149" spans="1:16" ht="13.5">
      <c r="A149" s="101"/>
      <c r="B149" s="105" t="s">
        <v>702</v>
      </c>
      <c r="C149" s="106">
        <v>345</v>
      </c>
      <c r="D149" s="488"/>
      <c r="E149" s="101"/>
      <c r="F149" s="102" t="s">
        <v>84</v>
      </c>
      <c r="G149" s="106">
        <v>85</v>
      </c>
      <c r="H149" s="138"/>
      <c r="I149" s="101"/>
      <c r="J149" s="201" t="s">
        <v>726</v>
      </c>
      <c r="K149" s="197">
        <v>0</v>
      </c>
      <c r="L149" s="488"/>
      <c r="M149" s="101"/>
      <c r="N149" s="121"/>
      <c r="O149" s="106"/>
      <c r="P149" s="103"/>
    </row>
    <row r="150" spans="1:16" ht="13.5">
      <c r="A150" s="101"/>
      <c r="B150" s="105" t="s">
        <v>704</v>
      </c>
      <c r="C150" s="106">
        <v>170</v>
      </c>
      <c r="D150" s="488"/>
      <c r="E150" s="101"/>
      <c r="F150" s="105"/>
      <c r="G150" s="106"/>
      <c r="H150" s="138"/>
      <c r="I150" s="101"/>
      <c r="J150" s="201" t="s">
        <v>727</v>
      </c>
      <c r="K150" s="197">
        <v>85</v>
      </c>
      <c r="L150" s="488"/>
      <c r="M150" s="101"/>
      <c r="N150" s="105"/>
      <c r="O150" s="106"/>
      <c r="P150" s="103"/>
    </row>
    <row r="151" spans="1:16" ht="13.5">
      <c r="A151" s="101"/>
      <c r="B151" s="105" t="s">
        <v>28</v>
      </c>
      <c r="C151" s="106">
        <v>275</v>
      </c>
      <c r="D151" s="488"/>
      <c r="E151" s="103"/>
      <c r="F151" s="227" t="s">
        <v>821</v>
      </c>
      <c r="G151" s="223">
        <f>SUM(C207:C211,G147:G150)</f>
        <v>745</v>
      </c>
      <c r="H151" s="224">
        <f>SUM(D207:D211,H147:H150)</f>
        <v>0</v>
      </c>
      <c r="I151" s="101"/>
      <c r="J151" s="83" t="s">
        <v>728</v>
      </c>
      <c r="K151" s="197">
        <v>75</v>
      </c>
      <c r="L151" s="258"/>
      <c r="M151" s="101"/>
      <c r="N151" s="105"/>
      <c r="O151" s="106"/>
      <c r="P151" s="103"/>
    </row>
    <row r="152" spans="1:16" ht="13.5">
      <c r="A152" s="101"/>
      <c r="B152" s="105" t="s">
        <v>705</v>
      </c>
      <c r="C152" s="106">
        <v>85</v>
      </c>
      <c r="D152" s="488"/>
      <c r="E152" s="103"/>
      <c r="F152" s="237" t="s">
        <v>772</v>
      </c>
      <c r="G152" s="243">
        <f>SUM(C160+C189+C204+G151)</f>
        <v>12235</v>
      </c>
      <c r="H152" s="264">
        <f>SUM(D160+D189+D204+H151)</f>
        <v>0</v>
      </c>
      <c r="I152" s="101"/>
      <c r="J152" s="105" t="s">
        <v>729</v>
      </c>
      <c r="K152" s="106">
        <v>80</v>
      </c>
      <c r="L152" s="488"/>
      <c r="M152" s="101"/>
      <c r="N152" s="105"/>
      <c r="O152" s="106"/>
      <c r="P152" s="103"/>
    </row>
    <row r="153" spans="1:16" ht="13.5">
      <c r="A153" s="101"/>
      <c r="B153" s="105" t="s">
        <v>706</v>
      </c>
      <c r="C153" s="106">
        <v>300</v>
      </c>
      <c r="D153" s="488"/>
      <c r="E153" s="103"/>
      <c r="F153" s="108"/>
      <c r="G153" s="106"/>
      <c r="H153" s="112"/>
      <c r="I153" s="101"/>
      <c r="J153" s="105" t="s">
        <v>734</v>
      </c>
      <c r="K153" s="106">
        <v>15</v>
      </c>
      <c r="L153" s="488"/>
      <c r="M153" s="101"/>
      <c r="N153" s="121"/>
      <c r="O153" s="106"/>
      <c r="P153" s="103"/>
    </row>
    <row r="154" spans="1:16" ht="13.5">
      <c r="A154" s="101"/>
      <c r="B154" s="196" t="s">
        <v>1511</v>
      </c>
      <c r="C154" s="106">
        <v>455</v>
      </c>
      <c r="D154" s="488"/>
      <c r="E154" s="398" t="s">
        <v>661</v>
      </c>
      <c r="F154" s="172"/>
      <c r="G154" s="172"/>
      <c r="H154" s="173"/>
      <c r="I154" s="101"/>
      <c r="J154" s="105" t="s">
        <v>735</v>
      </c>
      <c r="K154" s="106">
        <v>15</v>
      </c>
      <c r="L154" s="488"/>
      <c r="M154" s="101"/>
      <c r="N154" s="105"/>
      <c r="O154" s="106"/>
      <c r="P154" s="103"/>
    </row>
    <row r="155" spans="1:16" ht="13.5">
      <c r="A155" s="101"/>
      <c r="B155" s="196" t="s">
        <v>1416</v>
      </c>
      <c r="C155" s="197">
        <v>500</v>
      </c>
      <c r="D155" s="258"/>
      <c r="E155" s="103"/>
      <c r="F155" s="83" t="s">
        <v>267</v>
      </c>
      <c r="G155" s="111">
        <v>535</v>
      </c>
      <c r="H155" s="488"/>
      <c r="I155" s="101"/>
      <c r="J155" s="105" t="s">
        <v>736</v>
      </c>
      <c r="K155" s="106">
        <v>15</v>
      </c>
      <c r="L155" s="488"/>
      <c r="M155" s="101"/>
      <c r="N155" s="227" t="s">
        <v>825</v>
      </c>
      <c r="O155" s="223">
        <f>SUM(K206:K211,O147:O154)</f>
        <v>895</v>
      </c>
      <c r="P155" s="226">
        <f>SUM(L206:L211,P147:P154)</f>
        <v>0</v>
      </c>
    </row>
    <row r="156" spans="1:16" ht="13.5">
      <c r="A156" s="101"/>
      <c r="B156" s="83" t="s">
        <v>29</v>
      </c>
      <c r="C156" s="106">
        <v>145</v>
      </c>
      <c r="D156" s="488"/>
      <c r="E156" s="103"/>
      <c r="F156" s="83" t="s">
        <v>697</v>
      </c>
      <c r="G156" s="111">
        <v>255</v>
      </c>
      <c r="H156" s="488"/>
      <c r="I156" s="101"/>
      <c r="J156" s="105" t="s">
        <v>1187</v>
      </c>
      <c r="K156" s="106">
        <v>30</v>
      </c>
      <c r="L156" s="488"/>
      <c r="M156" s="101"/>
      <c r="N156" s="108"/>
      <c r="O156" s="138"/>
      <c r="P156" s="112"/>
    </row>
    <row r="157" spans="1:16" ht="13.5">
      <c r="A157" s="103"/>
      <c r="B157" s="83" t="s">
        <v>707</v>
      </c>
      <c r="C157" s="106">
        <v>0</v>
      </c>
      <c r="D157" s="488"/>
      <c r="E157" s="103"/>
      <c r="F157" s="83" t="s">
        <v>434</v>
      </c>
      <c r="G157" s="206">
        <v>435</v>
      </c>
      <c r="H157" s="488"/>
      <c r="I157" s="101"/>
      <c r="J157" s="105" t="s">
        <v>730</v>
      </c>
      <c r="K157" s="106">
        <v>0</v>
      </c>
      <c r="L157" s="488"/>
      <c r="M157" s="517" t="s">
        <v>200</v>
      </c>
      <c r="N157" s="518"/>
      <c r="O157" s="518"/>
      <c r="P157" s="519"/>
    </row>
    <row r="158" spans="1:16" ht="13.5">
      <c r="A158" s="103"/>
      <c r="B158" s="105"/>
      <c r="C158" s="138"/>
      <c r="D158" s="103"/>
      <c r="E158" s="103"/>
      <c r="F158" s="201" t="s">
        <v>1482</v>
      </c>
      <c r="G158" s="206">
        <v>210</v>
      </c>
      <c r="H158" s="138"/>
      <c r="I158" s="101"/>
      <c r="J158" s="105"/>
      <c r="K158" s="106"/>
      <c r="L158" s="103"/>
      <c r="M158" s="101"/>
      <c r="N158" s="105" t="s">
        <v>740</v>
      </c>
      <c r="O158" s="111">
        <v>175</v>
      </c>
      <c r="P158" s="488"/>
    </row>
    <row r="159" spans="1:16" ht="13.5">
      <c r="A159" s="101"/>
      <c r="B159" s="105"/>
      <c r="C159" s="138"/>
      <c r="D159" s="138"/>
      <c r="E159" s="103"/>
      <c r="F159" s="201" t="s">
        <v>1483</v>
      </c>
      <c r="G159" s="206">
        <v>80</v>
      </c>
      <c r="H159" s="488"/>
      <c r="I159" s="101"/>
      <c r="J159" s="105"/>
      <c r="K159" s="106"/>
      <c r="L159" s="103"/>
      <c r="M159" s="101"/>
      <c r="N159" s="105" t="s">
        <v>741</v>
      </c>
      <c r="O159" s="106">
        <v>140</v>
      </c>
      <c r="P159" s="488"/>
    </row>
    <row r="160" spans="1:16" ht="13.5">
      <c r="A160" s="101"/>
      <c r="B160" s="227" t="s">
        <v>818</v>
      </c>
      <c r="C160" s="225">
        <f>SUM(C148:C159)</f>
        <v>2360</v>
      </c>
      <c r="D160" s="226">
        <f>SUM(D148:D159)</f>
        <v>0</v>
      </c>
      <c r="E160" s="97"/>
      <c r="F160" s="205" t="s">
        <v>24</v>
      </c>
      <c r="G160" s="233">
        <v>270</v>
      </c>
      <c r="H160" s="490"/>
      <c r="I160" s="101"/>
      <c r="J160" s="241" t="s">
        <v>568</v>
      </c>
      <c r="K160" s="238">
        <f>SUM(G204:G211,K147:K159)</f>
        <v>1115</v>
      </c>
      <c r="L160" s="240">
        <f>SUM(H204:H211,L147:L159)</f>
        <v>0</v>
      </c>
      <c r="M160" s="101"/>
      <c r="N160" s="105" t="s">
        <v>742</v>
      </c>
      <c r="O160" s="106">
        <v>60</v>
      </c>
      <c r="P160" s="488"/>
    </row>
    <row r="161" spans="1:16" ht="13.5">
      <c r="A161" s="101"/>
      <c r="B161" s="105"/>
      <c r="C161" s="106"/>
      <c r="D161" s="138"/>
      <c r="E161" s="101"/>
      <c r="F161" s="110" t="s">
        <v>698</v>
      </c>
      <c r="G161" s="233">
        <v>525</v>
      </c>
      <c r="H161" s="258"/>
      <c r="I161" s="101"/>
      <c r="J161" s="105"/>
      <c r="K161" s="138"/>
      <c r="L161" s="103"/>
      <c r="M161" s="101"/>
      <c r="N161" s="105" t="s">
        <v>49</v>
      </c>
      <c r="O161" s="106">
        <v>80</v>
      </c>
      <c r="P161" s="488"/>
    </row>
    <row r="162" spans="1:16" ht="13.5">
      <c r="A162" s="398" t="s">
        <v>583</v>
      </c>
      <c r="B162" s="155"/>
      <c r="C162" s="155"/>
      <c r="D162" s="156"/>
      <c r="E162" s="101"/>
      <c r="F162" s="110" t="s">
        <v>532</v>
      </c>
      <c r="G162" s="197">
        <v>205</v>
      </c>
      <c r="H162" s="488"/>
      <c r="I162" s="398" t="s">
        <v>623</v>
      </c>
      <c r="J162" s="172"/>
      <c r="K162" s="172"/>
      <c r="L162" s="173"/>
      <c r="M162" s="101"/>
      <c r="N162" s="105" t="s">
        <v>50</v>
      </c>
      <c r="O162" s="106">
        <v>15</v>
      </c>
      <c r="P162" s="488"/>
    </row>
    <row r="163" spans="1:16" ht="13.5">
      <c r="A163" s="103"/>
      <c r="B163" s="95" t="s">
        <v>18</v>
      </c>
      <c r="C163" s="106"/>
      <c r="D163" s="138"/>
      <c r="E163" s="101"/>
      <c r="F163" s="110" t="s">
        <v>25</v>
      </c>
      <c r="G163" s="198">
        <v>170</v>
      </c>
      <c r="H163" s="488"/>
      <c r="I163" s="398" t="s">
        <v>189</v>
      </c>
      <c r="J163" s="386"/>
      <c r="K163" s="386"/>
      <c r="L163" s="173"/>
      <c r="M163" s="101"/>
      <c r="N163" s="105" t="s">
        <v>743</v>
      </c>
      <c r="O163" s="106">
        <v>195</v>
      </c>
      <c r="P163" s="488"/>
    </row>
    <row r="164" spans="1:16" ht="13.5">
      <c r="A164" s="103"/>
      <c r="B164" s="105" t="s">
        <v>1238</v>
      </c>
      <c r="C164" s="197">
        <v>1215</v>
      </c>
      <c r="D164" s="138"/>
      <c r="E164" s="101"/>
      <c r="F164" s="83" t="s">
        <v>26</v>
      </c>
      <c r="G164" s="198">
        <v>215</v>
      </c>
      <c r="H164" s="488"/>
      <c r="I164" s="366"/>
      <c r="J164" s="105" t="s">
        <v>34</v>
      </c>
      <c r="K164" s="390">
        <v>80</v>
      </c>
      <c r="L164" s="488"/>
      <c r="M164" s="101"/>
      <c r="N164" s="105" t="s">
        <v>746</v>
      </c>
      <c r="O164" s="106">
        <v>0</v>
      </c>
      <c r="P164" s="488"/>
    </row>
    <row r="165" spans="1:16" ht="13.5">
      <c r="A165" s="103"/>
      <c r="B165" s="105" t="s">
        <v>17</v>
      </c>
      <c r="C165" s="197">
        <v>980</v>
      </c>
      <c r="D165" s="258"/>
      <c r="E165" s="101"/>
      <c r="F165" s="83" t="s">
        <v>699</v>
      </c>
      <c r="G165" s="198">
        <v>480</v>
      </c>
      <c r="H165" s="488"/>
      <c r="I165" s="366"/>
      <c r="J165" s="105" t="s">
        <v>998</v>
      </c>
      <c r="K165" s="390">
        <v>0</v>
      </c>
      <c r="L165" s="488"/>
      <c r="M165" s="101"/>
      <c r="N165" s="105" t="s">
        <v>51</v>
      </c>
      <c r="O165" s="106">
        <v>175</v>
      </c>
      <c r="P165" s="488"/>
    </row>
    <row r="166" spans="1:16" ht="13.5">
      <c r="A166" s="103"/>
      <c r="B166" s="105" t="s">
        <v>19</v>
      </c>
      <c r="C166" s="197">
        <v>195</v>
      </c>
      <c r="D166" s="138"/>
      <c r="E166" s="101"/>
      <c r="F166" s="105" t="s">
        <v>432</v>
      </c>
      <c r="G166" s="198">
        <v>210</v>
      </c>
      <c r="H166" s="488"/>
      <c r="I166" s="366"/>
      <c r="J166" s="196" t="s">
        <v>1510</v>
      </c>
      <c r="K166" s="390">
        <v>130</v>
      </c>
      <c r="L166" s="488"/>
      <c r="M166" s="101"/>
      <c r="N166" s="105" t="s">
        <v>747</v>
      </c>
      <c r="O166" s="106">
        <v>130</v>
      </c>
      <c r="P166" s="488"/>
    </row>
    <row r="167" spans="1:16" ht="13.5">
      <c r="A167" s="103"/>
      <c r="B167" s="83" t="s">
        <v>20</v>
      </c>
      <c r="C167" s="197">
        <v>360</v>
      </c>
      <c r="D167" s="138"/>
      <c r="E167" s="101"/>
      <c r="F167" s="105" t="s">
        <v>700</v>
      </c>
      <c r="G167" s="198">
        <v>170</v>
      </c>
      <c r="H167" s="488"/>
      <c r="I167" s="366"/>
      <c r="J167" s="196" t="s">
        <v>1485</v>
      </c>
      <c r="K167" s="390">
        <v>70</v>
      </c>
      <c r="L167" s="488"/>
      <c r="M167" s="101"/>
      <c r="N167" s="105" t="s">
        <v>748</v>
      </c>
      <c r="O167" s="106">
        <v>75</v>
      </c>
      <c r="P167" s="488"/>
    </row>
    <row r="168" spans="1:16" ht="13.5">
      <c r="A168" s="103"/>
      <c r="B168" s="105" t="s">
        <v>527</v>
      </c>
      <c r="C168" s="197">
        <v>770</v>
      </c>
      <c r="D168" s="258"/>
      <c r="E168" s="101"/>
      <c r="F168" s="105" t="s">
        <v>1117</v>
      </c>
      <c r="G168" s="213">
        <v>75</v>
      </c>
      <c r="H168" s="488"/>
      <c r="I168" s="366"/>
      <c r="J168" s="196" t="s">
        <v>999</v>
      </c>
      <c r="K168" s="390">
        <v>0</v>
      </c>
      <c r="L168" s="488"/>
      <c r="M168" s="101"/>
      <c r="N168" s="105" t="s">
        <v>749</v>
      </c>
      <c r="O168" s="106">
        <v>40</v>
      </c>
      <c r="P168" s="488"/>
    </row>
    <row r="169" spans="1:16" ht="13.5">
      <c r="A169" s="103"/>
      <c r="B169" s="83" t="s">
        <v>679</v>
      </c>
      <c r="C169" s="206">
        <v>245</v>
      </c>
      <c r="D169" s="485"/>
      <c r="E169" s="101"/>
      <c r="F169" s="105" t="s">
        <v>701</v>
      </c>
      <c r="G169" s="198">
        <v>125</v>
      </c>
      <c r="H169" s="258"/>
      <c r="I169" s="366"/>
      <c r="J169" s="196" t="s">
        <v>1486</v>
      </c>
      <c r="K169" s="390">
        <v>30</v>
      </c>
      <c r="L169" s="488"/>
      <c r="M169" s="101"/>
      <c r="N169" s="105" t="s">
        <v>52</v>
      </c>
      <c r="O169" s="106">
        <v>80</v>
      </c>
      <c r="P169" s="488"/>
    </row>
    <row r="170" spans="1:16" ht="13.5">
      <c r="A170" s="103"/>
      <c r="B170" s="105" t="s">
        <v>529</v>
      </c>
      <c r="C170" s="197">
        <v>0</v>
      </c>
      <c r="D170" s="485"/>
      <c r="E170" s="101"/>
      <c r="F170" s="105" t="s">
        <v>27</v>
      </c>
      <c r="G170" s="390">
        <v>90</v>
      </c>
      <c r="H170" s="488"/>
      <c r="I170" s="366"/>
      <c r="J170" s="196" t="s">
        <v>37</v>
      </c>
      <c r="K170" s="390">
        <v>40</v>
      </c>
      <c r="L170" s="488"/>
      <c r="M170" s="101"/>
      <c r="N170" s="105" t="s">
        <v>750</v>
      </c>
      <c r="O170" s="106">
        <v>5</v>
      </c>
      <c r="P170" s="488"/>
    </row>
    <row r="171" spans="1:16" ht="13.5">
      <c r="A171" s="103"/>
      <c r="B171" s="196" t="s">
        <v>1479</v>
      </c>
      <c r="C171" s="197">
        <v>295</v>
      </c>
      <c r="D171" s="485"/>
      <c r="E171" s="101"/>
      <c r="F171" s="105"/>
      <c r="G171" s="390"/>
      <c r="H171" s="488"/>
      <c r="I171" s="366"/>
      <c r="J171" s="105" t="s">
        <v>38</v>
      </c>
      <c r="K171" s="390">
        <v>30</v>
      </c>
      <c r="L171" s="488"/>
      <c r="M171" s="101"/>
      <c r="N171" s="105"/>
      <c r="O171" s="106"/>
      <c r="P171" s="103"/>
    </row>
    <row r="172" spans="1:16" ht="13.5">
      <c r="A172" s="103"/>
      <c r="B172" s="196" t="s">
        <v>1480</v>
      </c>
      <c r="C172" s="197">
        <v>0</v>
      </c>
      <c r="D172" s="485"/>
      <c r="E172" s="101"/>
      <c r="F172" s="105"/>
      <c r="G172" s="106"/>
      <c r="H172" s="488"/>
      <c r="I172" s="101"/>
      <c r="J172" s="105" t="s">
        <v>1000</v>
      </c>
      <c r="K172" s="106">
        <v>30</v>
      </c>
      <c r="L172" s="488"/>
      <c r="M172" s="101"/>
      <c r="N172" s="227" t="s">
        <v>826</v>
      </c>
      <c r="O172" s="223">
        <f>SUM(O158:O171)</f>
        <v>1170</v>
      </c>
      <c r="P172" s="226">
        <f>SUM(P158:P171)</f>
        <v>0</v>
      </c>
    </row>
    <row r="173" spans="1:16" ht="13.5">
      <c r="A173" s="103"/>
      <c r="B173" s="105" t="s">
        <v>424</v>
      </c>
      <c r="C173" s="197">
        <v>0</v>
      </c>
      <c r="D173" s="485"/>
      <c r="E173" s="101"/>
      <c r="F173" s="105"/>
      <c r="G173" s="106"/>
      <c r="H173" s="103"/>
      <c r="I173" s="101"/>
      <c r="J173" s="83" t="s">
        <v>738</v>
      </c>
      <c r="K173" s="106">
        <v>10</v>
      </c>
      <c r="L173" s="488"/>
      <c r="M173" s="101"/>
      <c r="N173" s="105"/>
      <c r="O173" s="138"/>
      <c r="P173" s="103"/>
    </row>
    <row r="174" spans="1:16" ht="13.5">
      <c r="A174" s="103"/>
      <c r="B174" s="105" t="s">
        <v>680</v>
      </c>
      <c r="C174" s="197">
        <v>160</v>
      </c>
      <c r="D174" s="485"/>
      <c r="E174" s="101"/>
      <c r="F174" s="105"/>
      <c r="G174" s="106"/>
      <c r="H174" s="103"/>
      <c r="I174" s="101"/>
      <c r="J174" s="105" t="s">
        <v>39</v>
      </c>
      <c r="K174" s="106">
        <v>20</v>
      </c>
      <c r="L174" s="488"/>
      <c r="M174" s="517" t="s">
        <v>201</v>
      </c>
      <c r="N174" s="518"/>
      <c r="O174" s="518"/>
      <c r="P174" s="519"/>
    </row>
    <row r="175" spans="1:16" ht="13.5">
      <c r="A175" s="103"/>
      <c r="B175" s="105" t="s">
        <v>681</v>
      </c>
      <c r="C175" s="197">
        <v>425</v>
      </c>
      <c r="D175" s="485"/>
      <c r="E175" s="101"/>
      <c r="F175" s="105"/>
      <c r="G175" s="106"/>
      <c r="H175" s="103"/>
      <c r="I175" s="103"/>
      <c r="J175" s="83" t="s">
        <v>1126</v>
      </c>
      <c r="K175" s="106">
        <v>5</v>
      </c>
      <c r="L175" s="485"/>
      <c r="M175" s="103"/>
      <c r="N175" s="83" t="s">
        <v>54</v>
      </c>
      <c r="O175" s="106">
        <v>30</v>
      </c>
      <c r="P175" s="488"/>
    </row>
    <row r="176" spans="1:16" ht="13.5">
      <c r="A176" s="103"/>
      <c r="B176" s="105" t="s">
        <v>21</v>
      </c>
      <c r="C176" s="197">
        <v>125</v>
      </c>
      <c r="D176" s="138"/>
      <c r="E176" s="101"/>
      <c r="F176" s="241" t="s">
        <v>568</v>
      </c>
      <c r="G176" s="238">
        <f>SUM(G155:G175)</f>
        <v>4050</v>
      </c>
      <c r="H176" s="240">
        <f>SUM(H155:H175)</f>
        <v>0</v>
      </c>
      <c r="I176" s="103"/>
      <c r="J176" s="83"/>
      <c r="K176" s="103"/>
      <c r="L176" s="488"/>
      <c r="M176" s="103"/>
      <c r="N176" s="83" t="s">
        <v>751</v>
      </c>
      <c r="O176" s="106">
        <v>60</v>
      </c>
      <c r="P176" s="488"/>
    </row>
    <row r="177" spans="1:16" ht="13.5">
      <c r="A177" s="103"/>
      <c r="B177" s="105" t="s">
        <v>22</v>
      </c>
      <c r="C177" s="197">
        <v>250</v>
      </c>
      <c r="D177" s="485"/>
      <c r="E177" s="101"/>
      <c r="F177" s="105"/>
      <c r="G177" s="106"/>
      <c r="H177" s="138"/>
      <c r="I177" s="103"/>
      <c r="J177" s="83"/>
      <c r="K177" s="106"/>
      <c r="L177" s="488"/>
      <c r="M177" s="103"/>
      <c r="N177" s="83" t="s">
        <v>752</v>
      </c>
      <c r="O177" s="106">
        <v>30</v>
      </c>
      <c r="P177" s="488"/>
    </row>
    <row r="178" spans="1:16" ht="13.5">
      <c r="A178" s="103"/>
      <c r="B178" s="105" t="s">
        <v>423</v>
      </c>
      <c r="C178" s="197">
        <v>155</v>
      </c>
      <c r="D178" s="258"/>
      <c r="E178" s="103"/>
      <c r="F178" s="108"/>
      <c r="G178" s="106"/>
      <c r="H178" s="112"/>
      <c r="I178" s="103"/>
      <c r="J178" s="83"/>
      <c r="K178" s="106"/>
      <c r="L178" s="488"/>
      <c r="M178" s="103"/>
      <c r="N178" s="83" t="s">
        <v>753</v>
      </c>
      <c r="O178" s="106">
        <v>25</v>
      </c>
      <c r="P178" s="488"/>
    </row>
    <row r="179" spans="1:16" ht="13.5">
      <c r="A179" s="103"/>
      <c r="B179" s="196" t="s">
        <v>1481</v>
      </c>
      <c r="C179" s="106">
        <v>75</v>
      </c>
      <c r="D179" s="485"/>
      <c r="E179" s="103"/>
      <c r="F179" s="115"/>
      <c r="G179" s="109"/>
      <c r="H179" s="112"/>
      <c r="I179" s="103"/>
      <c r="J179" s="83"/>
      <c r="K179" s="106"/>
      <c r="L179" s="103"/>
      <c r="M179" s="103"/>
      <c r="N179" s="83" t="s">
        <v>55</v>
      </c>
      <c r="O179" s="106">
        <v>25</v>
      </c>
      <c r="P179" s="488"/>
    </row>
    <row r="180" spans="1:16" ht="13.5">
      <c r="A180" s="103"/>
      <c r="B180" s="105" t="s">
        <v>682</v>
      </c>
      <c r="C180" s="106">
        <v>110</v>
      </c>
      <c r="D180" s="485"/>
      <c r="E180" s="103"/>
      <c r="F180" s="103"/>
      <c r="G180" s="103"/>
      <c r="H180" s="103"/>
      <c r="I180" s="103"/>
      <c r="J180" s="83"/>
      <c r="K180" s="106"/>
      <c r="L180" s="103"/>
      <c r="M180" s="103"/>
      <c r="N180" s="83" t="s">
        <v>754</v>
      </c>
      <c r="O180" s="106">
        <v>45</v>
      </c>
      <c r="P180" s="488"/>
    </row>
    <row r="181" spans="1:16" ht="13.5">
      <c r="A181" s="103"/>
      <c r="B181" s="105" t="s">
        <v>683</v>
      </c>
      <c r="C181" s="106">
        <v>140</v>
      </c>
      <c r="D181" s="485"/>
      <c r="E181" s="398" t="s">
        <v>662</v>
      </c>
      <c r="F181" s="172"/>
      <c r="G181" s="172"/>
      <c r="H181" s="173"/>
      <c r="I181" s="103"/>
      <c r="J181" s="83"/>
      <c r="K181" s="106"/>
      <c r="L181" s="103"/>
      <c r="M181" s="103"/>
      <c r="N181" s="83"/>
      <c r="O181" s="106"/>
      <c r="P181" s="103"/>
    </row>
    <row r="182" spans="1:16" ht="13.5">
      <c r="A182" s="103"/>
      <c r="B182" s="105" t="s">
        <v>684</v>
      </c>
      <c r="C182" s="106">
        <v>100</v>
      </c>
      <c r="D182" s="485"/>
      <c r="E182" s="103"/>
      <c r="F182" s="83" t="s">
        <v>438</v>
      </c>
      <c r="G182" s="106">
        <v>85</v>
      </c>
      <c r="H182" s="488"/>
      <c r="I182" s="103"/>
      <c r="J182" s="83"/>
      <c r="K182" s="106"/>
      <c r="L182" s="103"/>
      <c r="M182" s="103"/>
      <c r="N182" s="227" t="s">
        <v>827</v>
      </c>
      <c r="O182" s="223">
        <f>SUM(O175:O181)</f>
        <v>215</v>
      </c>
      <c r="P182" s="226">
        <f>SUM(P175:P181)</f>
        <v>0</v>
      </c>
    </row>
    <row r="183" spans="1:16" ht="13.5">
      <c r="A183" s="103"/>
      <c r="B183" s="105" t="s">
        <v>531</v>
      </c>
      <c r="C183" s="106">
        <v>0</v>
      </c>
      <c r="D183" s="485"/>
      <c r="E183" s="103"/>
      <c r="F183" s="83" t="s">
        <v>30</v>
      </c>
      <c r="G183" s="106">
        <v>170</v>
      </c>
      <c r="H183" s="488"/>
      <c r="I183" s="103"/>
      <c r="J183" s="119"/>
      <c r="K183" s="106"/>
      <c r="L183" s="103"/>
      <c r="M183" s="103"/>
      <c r="N183" s="237" t="s">
        <v>624</v>
      </c>
      <c r="O183" s="238">
        <f>K184+K203+O155+O172+O182</f>
        <v>7280</v>
      </c>
      <c r="P183" s="240">
        <f>L184+L203+P155+P172+P182</f>
        <v>0</v>
      </c>
    </row>
    <row r="184" spans="1:16" ht="13.5">
      <c r="A184" s="103"/>
      <c r="B184" s="105" t="s">
        <v>425</v>
      </c>
      <c r="C184" s="106">
        <v>145</v>
      </c>
      <c r="D184" s="485"/>
      <c r="E184" s="103"/>
      <c r="F184" s="83" t="s">
        <v>1509</v>
      </c>
      <c r="G184" s="106">
        <v>0</v>
      </c>
      <c r="H184" s="488"/>
      <c r="I184" s="103"/>
      <c r="J184" s="227" t="s">
        <v>822</v>
      </c>
      <c r="K184" s="223">
        <f>SUM(K164:K183)</f>
        <v>445</v>
      </c>
      <c r="L184" s="226">
        <f>SUM(L164:L183)</f>
        <v>0</v>
      </c>
      <c r="M184" s="96"/>
      <c r="N184" s="96"/>
      <c r="O184" s="96"/>
      <c r="P184" s="96"/>
    </row>
    <row r="185" spans="1:16" ht="13.5">
      <c r="A185" s="103"/>
      <c r="B185" s="83" t="s">
        <v>696</v>
      </c>
      <c r="C185" s="106">
        <v>1780</v>
      </c>
      <c r="D185" s="485"/>
      <c r="E185" s="103"/>
      <c r="F185" s="83" t="s">
        <v>1283</v>
      </c>
      <c r="G185" s="106">
        <v>775</v>
      </c>
      <c r="H185" s="488"/>
      <c r="I185" s="103"/>
      <c r="J185" s="83"/>
      <c r="K185" s="138"/>
      <c r="L185" s="103"/>
      <c r="M185" s="517" t="s">
        <v>665</v>
      </c>
      <c r="N185" s="518"/>
      <c r="O185" s="518"/>
      <c r="P185" s="519"/>
    </row>
    <row r="186" spans="1:16" ht="13.5">
      <c r="A186" s="103"/>
      <c r="B186" s="105" t="s">
        <v>23</v>
      </c>
      <c r="C186" s="106">
        <v>0</v>
      </c>
      <c r="D186" s="485"/>
      <c r="E186" s="103"/>
      <c r="F186" s="83" t="s">
        <v>31</v>
      </c>
      <c r="G186" s="106">
        <v>95</v>
      </c>
      <c r="H186" s="488"/>
      <c r="I186" s="398" t="s">
        <v>198</v>
      </c>
      <c r="J186" s="172"/>
      <c r="K186" s="172"/>
      <c r="L186" s="173"/>
      <c r="M186" s="103"/>
      <c r="N186" s="83" t="s">
        <v>461</v>
      </c>
      <c r="O186" s="106">
        <v>30</v>
      </c>
      <c r="P186" s="488"/>
    </row>
    <row r="187" spans="1:16" ht="13.5">
      <c r="A187" s="103"/>
      <c r="B187" s="105"/>
      <c r="C187" s="106"/>
      <c r="D187" s="107"/>
      <c r="E187" s="103"/>
      <c r="F187" s="83"/>
      <c r="G187" s="106"/>
      <c r="H187" s="103"/>
      <c r="I187" s="103"/>
      <c r="J187" s="83" t="s">
        <v>40</v>
      </c>
      <c r="K187" s="111">
        <v>60</v>
      </c>
      <c r="L187" s="488"/>
      <c r="M187" s="103"/>
      <c r="N187" s="83" t="s">
        <v>908</v>
      </c>
      <c r="O187" s="197">
        <v>15</v>
      </c>
      <c r="P187" s="488"/>
    </row>
    <row r="188" spans="1:16" ht="13.5">
      <c r="A188" s="103"/>
      <c r="B188" s="83"/>
      <c r="C188" s="111"/>
      <c r="D188" s="107"/>
      <c r="E188" s="103"/>
      <c r="F188" s="83"/>
      <c r="G188" s="106"/>
      <c r="H188" s="103"/>
      <c r="I188" s="103"/>
      <c r="J188" s="83" t="s">
        <v>41</v>
      </c>
      <c r="K188" s="111">
        <v>35</v>
      </c>
      <c r="L188" s="488"/>
      <c r="M188" s="103"/>
      <c r="N188" s="83" t="s">
        <v>1223</v>
      </c>
      <c r="O188" s="197">
        <v>80</v>
      </c>
      <c r="P188" s="258"/>
    </row>
    <row r="189" spans="1:16" ht="13.5">
      <c r="A189" s="103"/>
      <c r="B189" s="227" t="s">
        <v>819</v>
      </c>
      <c r="C189" s="225">
        <f>SUM(C163:C188)</f>
        <v>7525</v>
      </c>
      <c r="D189" s="226">
        <f>SUM(D163:D188)</f>
        <v>0</v>
      </c>
      <c r="E189" s="103"/>
      <c r="F189" s="241" t="s">
        <v>568</v>
      </c>
      <c r="G189" s="238">
        <f>SUM(G182:G188)</f>
        <v>1125</v>
      </c>
      <c r="H189" s="240">
        <f>SUM(H182:H188)</f>
        <v>0</v>
      </c>
      <c r="I189" s="103"/>
      <c r="J189" s="83" t="s">
        <v>723</v>
      </c>
      <c r="K189" s="106">
        <v>20</v>
      </c>
      <c r="L189" s="488"/>
      <c r="M189" s="103"/>
      <c r="N189" s="83" t="s">
        <v>462</v>
      </c>
      <c r="O189" s="197">
        <v>15</v>
      </c>
      <c r="P189" s="488"/>
    </row>
    <row r="190" spans="1:16" ht="13.5">
      <c r="A190" s="103"/>
      <c r="B190" s="105"/>
      <c r="C190" s="106"/>
      <c r="D190" s="107"/>
      <c r="E190" s="103"/>
      <c r="F190" s="83"/>
      <c r="G190" s="138"/>
      <c r="H190" s="103"/>
      <c r="I190" s="103"/>
      <c r="J190" s="83" t="s">
        <v>42</v>
      </c>
      <c r="K190" s="198">
        <v>45</v>
      </c>
      <c r="L190" s="488"/>
      <c r="M190" s="103"/>
      <c r="N190" s="83" t="s">
        <v>756</v>
      </c>
      <c r="O190" s="197">
        <v>35</v>
      </c>
      <c r="P190" s="488"/>
    </row>
    <row r="191" spans="1:16" ht="13.5">
      <c r="A191" s="542" t="s">
        <v>584</v>
      </c>
      <c r="B191" s="543"/>
      <c r="C191" s="543"/>
      <c r="D191" s="544"/>
      <c r="E191" s="522" t="s">
        <v>663</v>
      </c>
      <c r="F191" s="523"/>
      <c r="G191" s="523"/>
      <c r="H191" s="524"/>
      <c r="I191" s="103"/>
      <c r="J191" s="83" t="s">
        <v>1002</v>
      </c>
      <c r="K191" s="198">
        <v>65</v>
      </c>
      <c r="L191" s="258"/>
      <c r="M191" s="103"/>
      <c r="N191" s="83" t="s">
        <v>148</v>
      </c>
      <c r="O191" s="106">
        <v>25</v>
      </c>
      <c r="P191" s="488"/>
    </row>
    <row r="192" spans="1:16" ht="13.5">
      <c r="A192" s="101"/>
      <c r="B192" s="196" t="s">
        <v>1477</v>
      </c>
      <c r="C192" s="106">
        <v>180</v>
      </c>
      <c r="D192" s="138"/>
      <c r="E192" s="103"/>
      <c r="F192" s="83" t="s">
        <v>32</v>
      </c>
      <c r="G192" s="106">
        <v>35</v>
      </c>
      <c r="H192" s="488"/>
      <c r="I192" s="103"/>
      <c r="J192" s="83" t="s">
        <v>1003</v>
      </c>
      <c r="K192" s="198">
        <v>85</v>
      </c>
      <c r="L192" s="258"/>
      <c r="M192" s="103"/>
      <c r="N192" s="83" t="s">
        <v>757</v>
      </c>
      <c r="O192" s="106">
        <v>30</v>
      </c>
      <c r="P192" s="488"/>
    </row>
    <row r="193" spans="1:16" ht="13.5">
      <c r="A193" s="101"/>
      <c r="B193" s="196" t="s">
        <v>1478</v>
      </c>
      <c r="C193" s="106">
        <v>210</v>
      </c>
      <c r="D193" s="138"/>
      <c r="E193" s="103"/>
      <c r="F193" s="105" t="s">
        <v>450</v>
      </c>
      <c r="G193" s="106">
        <v>130</v>
      </c>
      <c r="H193" s="488"/>
      <c r="I193" s="103"/>
      <c r="J193" s="83" t="s">
        <v>1005</v>
      </c>
      <c r="K193" s="198">
        <v>1150</v>
      </c>
      <c r="L193" s="258"/>
      <c r="M193" s="103"/>
      <c r="N193" s="83" t="s">
        <v>758</v>
      </c>
      <c r="O193" s="106">
        <v>20</v>
      </c>
      <c r="P193" s="488"/>
    </row>
    <row r="194" spans="1:16" ht="13.5">
      <c r="A194" s="101"/>
      <c r="B194" s="196" t="s">
        <v>676</v>
      </c>
      <c r="C194" s="197">
        <v>160</v>
      </c>
      <c r="D194" s="258"/>
      <c r="E194" s="103"/>
      <c r="F194" s="83" t="s">
        <v>447</v>
      </c>
      <c r="G194" s="106">
        <v>30</v>
      </c>
      <c r="H194" s="488"/>
      <c r="I194" s="103"/>
      <c r="J194" s="83" t="s">
        <v>1006</v>
      </c>
      <c r="K194" s="198">
        <v>690</v>
      </c>
      <c r="L194" s="258"/>
      <c r="M194" s="103"/>
      <c r="N194" s="83" t="s">
        <v>275</v>
      </c>
      <c r="O194" s="106">
        <v>20</v>
      </c>
      <c r="P194" s="488"/>
    </row>
    <row r="195" spans="1:16" ht="13.5">
      <c r="A195" s="101"/>
      <c r="B195" s="201" t="s">
        <v>16</v>
      </c>
      <c r="C195" s="197">
        <v>155</v>
      </c>
      <c r="D195" s="258"/>
      <c r="E195" s="103"/>
      <c r="F195" s="83" t="s">
        <v>448</v>
      </c>
      <c r="G195" s="106">
        <v>140</v>
      </c>
      <c r="H195" s="488"/>
      <c r="I195" s="103"/>
      <c r="J195" s="83" t="s">
        <v>43</v>
      </c>
      <c r="K195" s="197">
        <v>655</v>
      </c>
      <c r="L195" s="258"/>
      <c r="M195" s="103"/>
      <c r="N195" s="83" t="s">
        <v>1129</v>
      </c>
      <c r="O195" s="106">
        <v>70</v>
      </c>
      <c r="P195" s="488"/>
    </row>
    <row r="196" spans="1:16" ht="13.5">
      <c r="A196" s="101"/>
      <c r="B196" s="196" t="s">
        <v>1268</v>
      </c>
      <c r="C196" s="197">
        <v>690</v>
      </c>
      <c r="D196" s="258"/>
      <c r="E196" s="103"/>
      <c r="F196" s="83" t="s">
        <v>449</v>
      </c>
      <c r="G196" s="106">
        <v>140</v>
      </c>
      <c r="H196" s="488"/>
      <c r="I196" s="103"/>
      <c r="J196" s="83" t="s">
        <v>1007</v>
      </c>
      <c r="K196" s="197">
        <v>920</v>
      </c>
      <c r="L196" s="258"/>
      <c r="M196" s="103"/>
      <c r="N196" s="83" t="s">
        <v>1130</v>
      </c>
      <c r="O196" s="106">
        <v>45</v>
      </c>
      <c r="P196" s="488"/>
    </row>
    <row r="197" spans="1:16" ht="13.5">
      <c r="A197" s="101"/>
      <c r="B197" s="196" t="s">
        <v>677</v>
      </c>
      <c r="C197" s="197">
        <v>40</v>
      </c>
      <c r="D197" s="258"/>
      <c r="E197" s="103"/>
      <c r="F197" s="83" t="s">
        <v>708</v>
      </c>
      <c r="G197" s="106">
        <v>140</v>
      </c>
      <c r="H197" s="488"/>
      <c r="I197" s="103"/>
      <c r="J197" s="83" t="s">
        <v>44</v>
      </c>
      <c r="K197" s="106">
        <v>715</v>
      </c>
      <c r="L197" s="488"/>
      <c r="M197" s="103"/>
      <c r="N197" s="83" t="s">
        <v>463</v>
      </c>
      <c r="O197" s="106">
        <v>15</v>
      </c>
      <c r="P197" s="488"/>
    </row>
    <row r="198" spans="1:16" ht="13.5">
      <c r="A198" s="101"/>
      <c r="B198" s="196" t="s">
        <v>1113</v>
      </c>
      <c r="C198" s="197">
        <v>60</v>
      </c>
      <c r="D198" s="258"/>
      <c r="E198" s="103"/>
      <c r="F198" s="83"/>
      <c r="G198" s="106"/>
      <c r="H198" s="488"/>
      <c r="I198" s="103"/>
      <c r="J198" s="83" t="s">
        <v>90</v>
      </c>
      <c r="K198" s="106">
        <v>50</v>
      </c>
      <c r="L198" s="488"/>
      <c r="M198" s="103"/>
      <c r="N198" s="83" t="s">
        <v>468</v>
      </c>
      <c r="O198" s="106">
        <v>20</v>
      </c>
      <c r="P198" s="488"/>
    </row>
    <row r="199" spans="1:16" ht="13.5">
      <c r="A199" s="101"/>
      <c r="B199" s="196" t="s">
        <v>382</v>
      </c>
      <c r="C199" s="106">
        <v>35</v>
      </c>
      <c r="D199" s="258"/>
      <c r="E199" s="103"/>
      <c r="F199" s="83"/>
      <c r="G199" s="106"/>
      <c r="H199" s="488"/>
      <c r="I199" s="103"/>
      <c r="J199" s="83" t="s">
        <v>89</v>
      </c>
      <c r="K199" s="106">
        <v>15</v>
      </c>
      <c r="L199" s="488"/>
      <c r="M199" s="103"/>
      <c r="N199" s="201" t="s">
        <v>1493</v>
      </c>
      <c r="O199" s="106">
        <v>10</v>
      </c>
      <c r="P199" s="488"/>
    </row>
    <row r="200" spans="1:16" ht="13.5">
      <c r="A200" s="101"/>
      <c r="B200" s="196" t="s">
        <v>678</v>
      </c>
      <c r="C200" s="106">
        <v>25</v>
      </c>
      <c r="D200" s="138"/>
      <c r="E200" s="103"/>
      <c r="F200" s="83"/>
      <c r="G200" s="106"/>
      <c r="H200" s="103"/>
      <c r="I200" s="103"/>
      <c r="J200" s="83" t="s">
        <v>88</v>
      </c>
      <c r="K200" s="106">
        <v>0</v>
      </c>
      <c r="L200" s="488"/>
      <c r="M200" s="103"/>
      <c r="N200" s="83" t="s">
        <v>759</v>
      </c>
      <c r="O200" s="106">
        <v>45</v>
      </c>
      <c r="P200" s="488"/>
    </row>
    <row r="201" spans="1:16" ht="13.5">
      <c r="A201" s="101"/>
      <c r="B201" s="196" t="s">
        <v>1508</v>
      </c>
      <c r="C201" s="106">
        <v>50</v>
      </c>
      <c r="D201" s="488"/>
      <c r="E201" s="103"/>
      <c r="F201" s="241" t="s">
        <v>568</v>
      </c>
      <c r="G201" s="238">
        <f>SUM(G192:G200)</f>
        <v>615</v>
      </c>
      <c r="H201" s="240">
        <f>SUM(H192:H200)</f>
        <v>0</v>
      </c>
      <c r="I201" s="103"/>
      <c r="J201" s="83" t="s">
        <v>1188</v>
      </c>
      <c r="K201" s="103">
        <v>50</v>
      </c>
      <c r="L201" s="488"/>
      <c r="M201" s="103"/>
      <c r="N201" s="83" t="s">
        <v>466</v>
      </c>
      <c r="O201" s="106">
        <v>0</v>
      </c>
      <c r="P201" s="488"/>
    </row>
    <row r="202" spans="1:16" ht="13.5">
      <c r="A202" s="101"/>
      <c r="B202" s="105" t="s">
        <v>383</v>
      </c>
      <c r="C202" s="106">
        <v>0</v>
      </c>
      <c r="D202" s="488"/>
      <c r="E202" s="103"/>
      <c r="F202" s="83"/>
      <c r="G202" s="138"/>
      <c r="H202" s="103"/>
      <c r="I202" s="103"/>
      <c r="J202" s="83"/>
      <c r="K202" s="103"/>
      <c r="L202" s="103"/>
      <c r="M202" s="103"/>
      <c r="N202" s="119"/>
      <c r="O202" s="113"/>
      <c r="P202" s="124"/>
    </row>
    <row r="203" spans="1:16" ht="13.5">
      <c r="A203" s="101"/>
      <c r="B203" s="105"/>
      <c r="C203" s="111"/>
      <c r="D203" s="103"/>
      <c r="E203" s="398" t="s">
        <v>664</v>
      </c>
      <c r="F203" s="172"/>
      <c r="G203" s="172"/>
      <c r="H203" s="173"/>
      <c r="I203" s="103"/>
      <c r="J203" s="227" t="s">
        <v>823</v>
      </c>
      <c r="K203" s="223">
        <f>SUM(K187:K202)</f>
        <v>4555</v>
      </c>
      <c r="L203" s="226">
        <f>SUM(L187:L202)</f>
        <v>0</v>
      </c>
      <c r="M203" s="103"/>
      <c r="N203" s="119"/>
      <c r="O203" s="113"/>
      <c r="P203" s="124"/>
    </row>
    <row r="204" spans="1:16" ht="13.5">
      <c r="A204" s="101"/>
      <c r="B204" s="227" t="s">
        <v>820</v>
      </c>
      <c r="C204" s="225">
        <f>SUM(C192:C203)</f>
        <v>1605</v>
      </c>
      <c r="D204" s="226">
        <f>SUM(D192:D203)</f>
        <v>0</v>
      </c>
      <c r="E204" s="103"/>
      <c r="F204" s="201" t="s">
        <v>1484</v>
      </c>
      <c r="G204" s="106">
        <v>20</v>
      </c>
      <c r="H204" s="488"/>
      <c r="I204" s="103"/>
      <c r="J204" s="103"/>
      <c r="K204" s="138"/>
      <c r="L204" s="103"/>
      <c r="M204" s="103"/>
      <c r="N204" s="241" t="s">
        <v>568</v>
      </c>
      <c r="O204" s="238">
        <f>SUM(O186:O203)</f>
        <v>475</v>
      </c>
      <c r="P204" s="240">
        <f>SUM(P186:P203)</f>
        <v>0</v>
      </c>
    </row>
    <row r="205" spans="1:16" ht="13.5">
      <c r="A205" s="103"/>
      <c r="B205" s="83"/>
      <c r="C205" s="111"/>
      <c r="D205" s="103"/>
      <c r="E205" s="103"/>
      <c r="F205" s="83" t="s">
        <v>714</v>
      </c>
      <c r="G205" s="106">
        <v>35</v>
      </c>
      <c r="H205" s="488"/>
      <c r="I205" s="406" t="s">
        <v>199</v>
      </c>
      <c r="J205" s="158"/>
      <c r="K205" s="158"/>
      <c r="L205" s="159"/>
      <c r="M205" s="103"/>
      <c r="N205" s="105"/>
      <c r="O205" s="138"/>
      <c r="P205" s="112"/>
    </row>
    <row r="206" spans="1:16" ht="13.5">
      <c r="A206" s="398" t="s">
        <v>585</v>
      </c>
      <c r="B206" s="155"/>
      <c r="C206" s="155"/>
      <c r="D206" s="156"/>
      <c r="E206" s="103"/>
      <c r="F206" s="83" t="s">
        <v>715</v>
      </c>
      <c r="G206" s="106">
        <v>50</v>
      </c>
      <c r="H206" s="488"/>
      <c r="I206" s="103"/>
      <c r="J206" s="83" t="s">
        <v>45</v>
      </c>
      <c r="K206" s="106">
        <v>250</v>
      </c>
      <c r="L206" s="488"/>
      <c r="M206" s="103"/>
      <c r="N206" s="103" t="s">
        <v>535</v>
      </c>
      <c r="O206" s="138"/>
      <c r="P206" s="103"/>
    </row>
    <row r="207" spans="1:16" ht="13.5">
      <c r="A207" s="101"/>
      <c r="B207" s="95" t="s">
        <v>611</v>
      </c>
      <c r="C207" s="128">
        <v>140</v>
      </c>
      <c r="D207" s="138"/>
      <c r="E207" s="103"/>
      <c r="F207" s="105" t="s">
        <v>720</v>
      </c>
      <c r="G207" s="106">
        <v>120</v>
      </c>
      <c r="H207" s="488"/>
      <c r="I207" s="103"/>
      <c r="J207" s="83" t="s">
        <v>46</v>
      </c>
      <c r="K207" s="106">
        <v>55</v>
      </c>
      <c r="L207" s="488"/>
      <c r="M207" s="103"/>
      <c r="N207" s="103"/>
      <c r="O207" s="138"/>
      <c r="P207" s="103"/>
    </row>
    <row r="208" spans="1:16" ht="13.5">
      <c r="A208" s="101"/>
      <c r="B208" s="95" t="s">
        <v>87</v>
      </c>
      <c r="C208" s="106">
        <v>460</v>
      </c>
      <c r="D208" s="138"/>
      <c r="E208" s="103"/>
      <c r="F208" s="83" t="s">
        <v>441</v>
      </c>
      <c r="G208" s="111">
        <v>130</v>
      </c>
      <c r="H208" s="488"/>
      <c r="I208" s="103"/>
      <c r="J208" s="83" t="s">
        <v>533</v>
      </c>
      <c r="K208" s="106">
        <v>45</v>
      </c>
      <c r="L208" s="488"/>
      <c r="M208" s="103"/>
      <c r="N208" s="103"/>
      <c r="O208" s="138"/>
      <c r="P208" s="103"/>
    </row>
    <row r="209" spans="1:16" ht="13.5">
      <c r="A209" s="101"/>
      <c r="B209" s="105" t="s">
        <v>86</v>
      </c>
      <c r="C209" s="106">
        <v>0</v>
      </c>
      <c r="D209" s="138"/>
      <c r="E209" s="103"/>
      <c r="F209" s="83" t="s">
        <v>721</v>
      </c>
      <c r="G209" s="206">
        <v>110</v>
      </c>
      <c r="H209" s="258"/>
      <c r="I209" s="103"/>
      <c r="J209" s="95" t="s">
        <v>47</v>
      </c>
      <c r="K209" s="128">
        <v>95</v>
      </c>
      <c r="L209" s="488"/>
      <c r="M209" s="103"/>
      <c r="N209" s="103"/>
      <c r="O209" s="138"/>
      <c r="P209" s="103"/>
    </row>
    <row r="210" spans="1:16" ht="13.5">
      <c r="A210" s="101"/>
      <c r="B210" s="160" t="s">
        <v>562</v>
      </c>
      <c r="C210" s="161">
        <v>0</v>
      </c>
      <c r="D210" s="161"/>
      <c r="E210" s="103"/>
      <c r="F210" s="83" t="s">
        <v>33</v>
      </c>
      <c r="G210" s="111">
        <v>40</v>
      </c>
      <c r="H210" s="488"/>
      <c r="I210" s="103"/>
      <c r="J210" s="105" t="s">
        <v>48</v>
      </c>
      <c r="K210" s="106">
        <v>15</v>
      </c>
      <c r="L210" s="488"/>
      <c r="M210" s="103"/>
      <c r="N210" s="103"/>
      <c r="O210" s="138"/>
      <c r="P210" s="103"/>
    </row>
    <row r="211" spans="1:16" ht="13.5">
      <c r="A211" s="101"/>
      <c r="B211" s="118"/>
      <c r="C211" s="106"/>
      <c r="D211" s="138"/>
      <c r="E211" s="103"/>
      <c r="F211" s="110" t="s">
        <v>722</v>
      </c>
      <c r="G211" s="128">
        <v>50</v>
      </c>
      <c r="H211" s="488"/>
      <c r="I211" s="103"/>
      <c r="J211" s="196" t="s">
        <v>1487</v>
      </c>
      <c r="K211" s="197">
        <v>35</v>
      </c>
      <c r="L211" s="258"/>
      <c r="M211" s="103"/>
      <c r="N211" s="103"/>
      <c r="O211" s="103"/>
      <c r="P211" s="103"/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11" t="s">
        <v>543</v>
      </c>
      <c r="B214" s="512"/>
      <c r="C214" s="512"/>
      <c r="D214" s="513"/>
      <c r="E214" s="511" t="s">
        <v>544</v>
      </c>
      <c r="F214" s="512"/>
      <c r="G214" s="513"/>
      <c r="H214" s="168" t="s">
        <v>545</v>
      </c>
      <c r="I214" s="511" t="s">
        <v>546</v>
      </c>
      <c r="J214" s="513"/>
      <c r="K214" s="506" t="s">
        <v>547</v>
      </c>
      <c r="L214" s="506"/>
      <c r="M214" s="80"/>
      <c r="N214" s="80"/>
      <c r="O214" s="80"/>
      <c r="P214" s="89" t="s">
        <v>553</v>
      </c>
    </row>
    <row r="215" spans="1:16" ht="26.25" customHeight="1">
      <c r="A215" s="548">
        <f>A2</f>
        <v>0</v>
      </c>
      <c r="B215" s="549"/>
      <c r="C215" s="549"/>
      <c r="D215" s="550"/>
      <c r="E215" s="545">
        <f>IF(E2,E2,(""))</f>
      </c>
      <c r="F215" s="546"/>
      <c r="G215" s="547"/>
      <c r="H215" s="175">
        <f>H2</f>
        <v>0</v>
      </c>
      <c r="I215" s="525">
        <f>I2</f>
        <v>0</v>
      </c>
      <c r="J215" s="526"/>
      <c r="K215" s="507"/>
      <c r="L215" s="507"/>
      <c r="M215" s="538"/>
      <c r="N215" s="504"/>
      <c r="O215" s="504"/>
      <c r="P215" s="504"/>
    </row>
    <row r="216" spans="1:16" ht="15" customHeight="1">
      <c r="A216" s="389" t="s">
        <v>1656</v>
      </c>
      <c r="B216" s="80"/>
      <c r="C216" s="80"/>
      <c r="D216" s="80"/>
      <c r="E216" s="80"/>
      <c r="F216" s="80"/>
      <c r="G216" s="80"/>
      <c r="H216" s="182" t="s">
        <v>1285</v>
      </c>
      <c r="I216" s="183"/>
      <c r="J216" s="90">
        <f>D249+D262+H228+H253+H259+H266+H270+H275+H282+L240+L245+P228+P261+P262+P263+P264+P272</f>
        <v>0</v>
      </c>
      <c r="K216" s="80"/>
      <c r="L216" s="80"/>
      <c r="M216" s="503" t="s">
        <v>549</v>
      </c>
      <c r="N216" s="503"/>
      <c r="O216" s="503"/>
      <c r="P216" s="503"/>
    </row>
    <row r="217" spans="1:16" ht="13.5">
      <c r="A217" s="134"/>
      <c r="B217" s="135" t="s">
        <v>550</v>
      </c>
      <c r="C217" s="135" t="s">
        <v>546</v>
      </c>
      <c r="D217" s="136"/>
      <c r="E217" s="134"/>
      <c r="F217" s="135" t="s">
        <v>550</v>
      </c>
      <c r="G217" s="135" t="s">
        <v>546</v>
      </c>
      <c r="H217" s="136"/>
      <c r="I217" s="134"/>
      <c r="J217" s="135" t="s">
        <v>550</v>
      </c>
      <c r="K217" s="135" t="s">
        <v>546</v>
      </c>
      <c r="L217" s="136"/>
      <c r="M217" s="134"/>
      <c r="N217" s="135" t="s">
        <v>550</v>
      </c>
      <c r="O217" s="135" t="s">
        <v>546</v>
      </c>
      <c r="P217" s="136"/>
    </row>
    <row r="218" spans="1:16" ht="13.5">
      <c r="A218" s="398" t="s">
        <v>666</v>
      </c>
      <c r="B218" s="172"/>
      <c r="C218" s="172"/>
      <c r="D218" s="173"/>
      <c r="E218" s="97"/>
      <c r="F218" s="105" t="s">
        <v>554</v>
      </c>
      <c r="G218" s="138">
        <v>80</v>
      </c>
      <c r="H218" s="490"/>
      <c r="I218" s="398" t="s">
        <v>612</v>
      </c>
      <c r="J218" s="172"/>
      <c r="K218" s="172"/>
      <c r="L218" s="173"/>
      <c r="M218" s="398" t="s">
        <v>177</v>
      </c>
      <c r="N218" s="172"/>
      <c r="O218" s="172"/>
      <c r="P218" s="173"/>
    </row>
    <row r="219" spans="1:16" ht="13.5">
      <c r="A219" s="101"/>
      <c r="B219" s="83" t="s">
        <v>452</v>
      </c>
      <c r="C219" s="106">
        <v>15</v>
      </c>
      <c r="D219" s="488"/>
      <c r="E219" s="101"/>
      <c r="F219" s="105" t="s">
        <v>983</v>
      </c>
      <c r="G219" s="138">
        <v>50</v>
      </c>
      <c r="H219" s="488"/>
      <c r="I219" s="398" t="s">
        <v>1184</v>
      </c>
      <c r="J219" s="172"/>
      <c r="K219" s="172"/>
      <c r="L219" s="173"/>
      <c r="M219" s="101"/>
      <c r="N219" s="105" t="s">
        <v>1011</v>
      </c>
      <c r="O219" s="111">
        <v>40</v>
      </c>
      <c r="P219" s="488"/>
    </row>
    <row r="220" spans="1:16" ht="13.5">
      <c r="A220" s="101"/>
      <c r="B220" s="201" t="s">
        <v>591</v>
      </c>
      <c r="C220" s="197">
        <v>50</v>
      </c>
      <c r="D220" s="488"/>
      <c r="E220" s="101"/>
      <c r="F220" s="105" t="s">
        <v>984</v>
      </c>
      <c r="G220" s="138">
        <v>0</v>
      </c>
      <c r="H220" s="488"/>
      <c r="I220" s="101"/>
      <c r="J220" s="83" t="s">
        <v>596</v>
      </c>
      <c r="K220" s="111">
        <v>130</v>
      </c>
      <c r="L220" s="488"/>
      <c r="M220" s="101"/>
      <c r="N220" s="105" t="s">
        <v>1012</v>
      </c>
      <c r="O220" s="111">
        <v>35</v>
      </c>
      <c r="P220" s="488"/>
    </row>
    <row r="221" spans="1:16" ht="13.5">
      <c r="A221" s="101"/>
      <c r="B221" s="201" t="s">
        <v>1397</v>
      </c>
      <c r="C221" s="197">
        <v>120</v>
      </c>
      <c r="D221" s="488"/>
      <c r="E221" s="101"/>
      <c r="F221" s="196" t="s">
        <v>985</v>
      </c>
      <c r="G221" s="78">
        <v>15</v>
      </c>
      <c r="H221" s="341"/>
      <c r="I221" s="101"/>
      <c r="J221" s="83" t="s">
        <v>597</v>
      </c>
      <c r="K221" s="111">
        <v>25</v>
      </c>
      <c r="L221" s="488"/>
      <c r="M221" s="101"/>
      <c r="N221" s="105"/>
      <c r="O221" s="111"/>
      <c r="P221" s="103"/>
    </row>
    <row r="222" spans="1:16" ht="13.5">
      <c r="A222" s="101"/>
      <c r="B222" s="201" t="s">
        <v>1488</v>
      </c>
      <c r="C222" s="197">
        <v>0</v>
      </c>
      <c r="D222" s="488"/>
      <c r="E222" s="101"/>
      <c r="F222" s="196" t="s">
        <v>986</v>
      </c>
      <c r="G222" s="78">
        <v>10</v>
      </c>
      <c r="H222" s="341"/>
      <c r="I222" s="101"/>
      <c r="J222" s="83" t="s">
        <v>506</v>
      </c>
      <c r="K222" s="111">
        <v>40</v>
      </c>
      <c r="L222" s="488"/>
      <c r="M222" s="101"/>
      <c r="N222" s="222" t="s">
        <v>619</v>
      </c>
      <c r="O222" s="274">
        <f>SUM(O219:O221)</f>
        <v>75</v>
      </c>
      <c r="P222" s="273">
        <f>SUM(P219:P221)</f>
        <v>0</v>
      </c>
    </row>
    <row r="223" spans="1:16" ht="13.5">
      <c r="A223" s="101"/>
      <c r="B223" s="201" t="s">
        <v>455</v>
      </c>
      <c r="C223" s="197">
        <v>85</v>
      </c>
      <c r="D223" s="488"/>
      <c r="E223" s="101"/>
      <c r="F223" s="196" t="s">
        <v>1502</v>
      </c>
      <c r="G223" s="258">
        <v>0</v>
      </c>
      <c r="H223" s="341"/>
      <c r="I223" s="101"/>
      <c r="J223" s="105" t="s">
        <v>63</v>
      </c>
      <c r="K223" s="111">
        <v>45</v>
      </c>
      <c r="L223" s="488"/>
      <c r="M223" s="101"/>
      <c r="N223" s="105"/>
      <c r="O223" s="103"/>
      <c r="P223" s="103"/>
    </row>
    <row r="224" spans="1:16" ht="13.5">
      <c r="A224" s="101"/>
      <c r="B224" s="201" t="s">
        <v>592</v>
      </c>
      <c r="C224" s="197">
        <v>330</v>
      </c>
      <c r="D224" s="488"/>
      <c r="E224" s="101"/>
      <c r="F224" s="196"/>
      <c r="G224" s="258"/>
      <c r="H224" s="78"/>
      <c r="I224" s="101"/>
      <c r="J224" s="105" t="s">
        <v>598</v>
      </c>
      <c r="K224" s="111">
        <v>45</v>
      </c>
      <c r="L224" s="488"/>
      <c r="M224" s="398" t="s">
        <v>178</v>
      </c>
      <c r="N224" s="172"/>
      <c r="O224" s="172"/>
      <c r="P224" s="173"/>
    </row>
    <row r="225" spans="1:16" ht="13.5">
      <c r="A225" s="101"/>
      <c r="B225" s="201" t="s">
        <v>1489</v>
      </c>
      <c r="C225" s="197">
        <v>10</v>
      </c>
      <c r="D225" s="488"/>
      <c r="E225" s="101"/>
      <c r="F225" s="196"/>
      <c r="G225" s="258"/>
      <c r="H225" s="78"/>
      <c r="I225" s="101"/>
      <c r="J225" s="105" t="s">
        <v>599</v>
      </c>
      <c r="K225" s="111">
        <v>20</v>
      </c>
      <c r="L225" s="488"/>
      <c r="M225" s="101"/>
      <c r="N225" s="105" t="s">
        <v>1013</v>
      </c>
      <c r="O225" s="111">
        <v>35</v>
      </c>
      <c r="P225" s="488"/>
    </row>
    <row r="226" spans="1:16" ht="13.5">
      <c r="A226" s="101"/>
      <c r="B226" s="201" t="s">
        <v>1490</v>
      </c>
      <c r="C226" s="197">
        <v>85</v>
      </c>
      <c r="D226" s="138"/>
      <c r="E226" s="101"/>
      <c r="F226" s="105"/>
      <c r="G226" s="138"/>
      <c r="H226" s="103"/>
      <c r="I226" s="101"/>
      <c r="J226" s="105" t="s">
        <v>496</v>
      </c>
      <c r="K226" s="111">
        <v>35</v>
      </c>
      <c r="L226" s="488"/>
      <c r="M226" s="101"/>
      <c r="N226" s="105"/>
      <c r="O226" s="111"/>
      <c r="P226" s="103"/>
    </row>
    <row r="227" spans="1:16" ht="13.5">
      <c r="A227" s="101"/>
      <c r="B227" s="201" t="s">
        <v>453</v>
      </c>
      <c r="C227" s="106">
        <v>40</v>
      </c>
      <c r="D227" s="488"/>
      <c r="E227" s="101"/>
      <c r="F227" s="105"/>
      <c r="G227" s="138"/>
      <c r="H227" s="103"/>
      <c r="I227" s="101"/>
      <c r="J227" s="105"/>
      <c r="K227" s="111"/>
      <c r="L227" s="103"/>
      <c r="M227" s="101"/>
      <c r="N227" s="222" t="s">
        <v>620</v>
      </c>
      <c r="O227" s="274">
        <f>SUM(O225:O226)</f>
        <v>35</v>
      </c>
      <c r="P227" s="273">
        <f>SUM(P225:P226)</f>
        <v>0</v>
      </c>
    </row>
    <row r="228" spans="1:16" ht="13.5">
      <c r="A228" s="101"/>
      <c r="B228" s="201" t="s">
        <v>1128</v>
      </c>
      <c r="C228" s="106">
        <v>100</v>
      </c>
      <c r="D228" s="488"/>
      <c r="E228" s="101"/>
      <c r="F228" s="241" t="s">
        <v>568</v>
      </c>
      <c r="G228" s="276">
        <f>SUM(C265:C282,G218:G227)</f>
        <v>1185</v>
      </c>
      <c r="H228" s="240">
        <f>SUM(D265:D282,H218:H227)</f>
        <v>0</v>
      </c>
      <c r="I228" s="101"/>
      <c r="J228" s="222" t="s">
        <v>60</v>
      </c>
      <c r="K228" s="274">
        <f>SUM(K220:K227)</f>
        <v>340</v>
      </c>
      <c r="L228" s="273">
        <f>SUM(L220:L227)</f>
        <v>0</v>
      </c>
      <c r="M228" s="101"/>
      <c r="N228" s="268" t="s">
        <v>1185</v>
      </c>
      <c r="O228" s="269">
        <f>SUM(K259+K269+K274+K279+O222+O227)</f>
        <v>1260</v>
      </c>
      <c r="P228" s="270">
        <f>SUM(L259+L269+L274+L279+P222+P227)</f>
        <v>0</v>
      </c>
    </row>
    <row r="229" spans="1:16" ht="13.5">
      <c r="A229" s="101"/>
      <c r="B229" s="201" t="s">
        <v>882</v>
      </c>
      <c r="C229" s="106">
        <v>75</v>
      </c>
      <c r="D229" s="488"/>
      <c r="E229" s="101"/>
      <c r="F229" s="105"/>
      <c r="G229" s="103"/>
      <c r="H229" s="103"/>
      <c r="I229" s="101"/>
      <c r="J229" s="108"/>
      <c r="K229" s="111"/>
      <c r="L229" s="112"/>
      <c r="M229" s="101"/>
      <c r="N229" s="105"/>
      <c r="O229" s="103"/>
      <c r="P229" s="103"/>
    </row>
    <row r="230" spans="1:16" ht="13.5">
      <c r="A230" s="101"/>
      <c r="B230" s="201" t="s">
        <v>1222</v>
      </c>
      <c r="C230" s="106">
        <v>90</v>
      </c>
      <c r="D230" s="138"/>
      <c r="E230" s="406" t="s">
        <v>669</v>
      </c>
      <c r="F230" s="158"/>
      <c r="G230" s="158"/>
      <c r="H230" s="159"/>
      <c r="I230" s="398" t="s">
        <v>1191</v>
      </c>
      <c r="J230" s="172"/>
      <c r="K230" s="172"/>
      <c r="L230" s="173"/>
      <c r="M230" s="398" t="s">
        <v>73</v>
      </c>
      <c r="N230" s="172"/>
      <c r="O230" s="172"/>
      <c r="P230" s="173"/>
    </row>
    <row r="231" spans="1:16" ht="13.5">
      <c r="A231" s="101"/>
      <c r="B231" s="201" t="s">
        <v>457</v>
      </c>
      <c r="C231" s="106">
        <v>60</v>
      </c>
      <c r="D231" s="488"/>
      <c r="E231" s="101"/>
      <c r="F231" s="105" t="s">
        <v>555</v>
      </c>
      <c r="G231" s="138">
        <v>55</v>
      </c>
      <c r="H231" s="488"/>
      <c r="I231" s="171"/>
      <c r="J231" s="105" t="s">
        <v>501</v>
      </c>
      <c r="K231" s="111">
        <v>90</v>
      </c>
      <c r="L231" s="491"/>
      <c r="M231" s="398" t="s">
        <v>179</v>
      </c>
      <c r="N231" s="172"/>
      <c r="O231" s="172"/>
      <c r="P231" s="173"/>
    </row>
    <row r="232" spans="1:16" ht="13.5">
      <c r="A232" s="101"/>
      <c r="B232" s="201" t="s">
        <v>593</v>
      </c>
      <c r="C232" s="106">
        <v>110</v>
      </c>
      <c r="D232" s="488"/>
      <c r="E232" s="101"/>
      <c r="F232" s="105" t="s">
        <v>481</v>
      </c>
      <c r="G232" s="138">
        <v>20</v>
      </c>
      <c r="H232" s="488"/>
      <c r="I232" s="101"/>
      <c r="J232" s="105" t="s">
        <v>600</v>
      </c>
      <c r="K232" s="111">
        <v>30</v>
      </c>
      <c r="L232" s="488"/>
      <c r="M232" s="101"/>
      <c r="N232" s="105" t="s">
        <v>1014</v>
      </c>
      <c r="O232" s="106">
        <v>730</v>
      </c>
      <c r="P232" s="488"/>
    </row>
    <row r="233" spans="1:16" ht="13.5">
      <c r="A233" s="101"/>
      <c r="B233" s="201" t="s">
        <v>594</v>
      </c>
      <c r="C233" s="106">
        <v>60</v>
      </c>
      <c r="D233" s="488"/>
      <c r="E233" s="101"/>
      <c r="F233" s="105" t="s">
        <v>480</v>
      </c>
      <c r="G233" s="138">
        <v>50</v>
      </c>
      <c r="H233" s="488"/>
      <c r="I233" s="101"/>
      <c r="J233" s="105" t="s">
        <v>601</v>
      </c>
      <c r="K233" s="111">
        <v>50</v>
      </c>
      <c r="L233" s="488"/>
      <c r="M233" s="101"/>
      <c r="N233" s="105" t="s">
        <v>74</v>
      </c>
      <c r="O233" s="106">
        <v>25</v>
      </c>
      <c r="P233" s="488"/>
    </row>
    <row r="234" spans="1:16" ht="13.5">
      <c r="A234" s="101"/>
      <c r="B234" s="196" t="s">
        <v>454</v>
      </c>
      <c r="C234" s="106">
        <v>60</v>
      </c>
      <c r="D234" s="488"/>
      <c r="E234" s="101"/>
      <c r="F234" s="105" t="s">
        <v>110</v>
      </c>
      <c r="G234" s="138">
        <v>20</v>
      </c>
      <c r="H234" s="488"/>
      <c r="I234" s="101"/>
      <c r="J234" s="105" t="s">
        <v>1017</v>
      </c>
      <c r="K234" s="111">
        <v>160</v>
      </c>
      <c r="L234" s="488"/>
      <c r="M234" s="101"/>
      <c r="N234" s="105" t="s">
        <v>271</v>
      </c>
      <c r="O234" s="106">
        <v>45</v>
      </c>
      <c r="P234" s="488"/>
    </row>
    <row r="235" spans="1:16" ht="13.5">
      <c r="A235" s="101"/>
      <c r="B235" s="201" t="s">
        <v>595</v>
      </c>
      <c r="C235" s="106">
        <v>155</v>
      </c>
      <c r="D235" s="488"/>
      <c r="E235" s="101"/>
      <c r="F235" s="105" t="s">
        <v>483</v>
      </c>
      <c r="G235" s="138">
        <v>25</v>
      </c>
      <c r="H235" s="488"/>
      <c r="I235" s="101"/>
      <c r="J235" s="105" t="s">
        <v>602</v>
      </c>
      <c r="K235" s="111">
        <v>20</v>
      </c>
      <c r="L235" s="488"/>
      <c r="M235" s="101"/>
      <c r="N235" s="83" t="s">
        <v>492</v>
      </c>
      <c r="O235" s="197">
        <v>20</v>
      </c>
      <c r="P235" s="258"/>
    </row>
    <row r="236" spans="1:16" ht="13.5">
      <c r="A236" s="101"/>
      <c r="B236" s="201" t="s">
        <v>353</v>
      </c>
      <c r="C236" s="106">
        <v>60</v>
      </c>
      <c r="D236" s="488"/>
      <c r="E236" s="101"/>
      <c r="F236" s="105" t="s">
        <v>312</v>
      </c>
      <c r="G236" s="138">
        <v>45</v>
      </c>
      <c r="H236" s="488"/>
      <c r="I236" s="101"/>
      <c r="J236" s="105" t="s">
        <v>604</v>
      </c>
      <c r="K236" s="111">
        <v>5</v>
      </c>
      <c r="L236" s="488"/>
      <c r="M236" s="103"/>
      <c r="N236" s="83" t="s">
        <v>491</v>
      </c>
      <c r="O236" s="106">
        <v>25</v>
      </c>
      <c r="P236" s="488"/>
    </row>
    <row r="237" spans="1:16" ht="13.5">
      <c r="A237" s="101"/>
      <c r="B237" s="201" t="s">
        <v>56</v>
      </c>
      <c r="C237" s="106">
        <v>18</v>
      </c>
      <c r="D237" s="488"/>
      <c r="E237" s="101"/>
      <c r="F237" s="105" t="s">
        <v>987</v>
      </c>
      <c r="G237" s="138">
        <v>190</v>
      </c>
      <c r="H237" s="488"/>
      <c r="I237" s="101"/>
      <c r="J237" s="196" t="s">
        <v>1503</v>
      </c>
      <c r="K237" s="111">
        <v>30</v>
      </c>
      <c r="L237" s="488"/>
      <c r="M237" s="103"/>
      <c r="N237" s="201" t="s">
        <v>1504</v>
      </c>
      <c r="O237" s="106">
        <v>25</v>
      </c>
      <c r="P237" s="488"/>
    </row>
    <row r="238" spans="1:16" ht="13.5">
      <c r="A238" s="101"/>
      <c r="B238" s="196" t="s">
        <v>536</v>
      </c>
      <c r="C238" s="106">
        <v>45</v>
      </c>
      <c r="D238" s="488"/>
      <c r="E238" s="101"/>
      <c r="F238" s="105" t="s">
        <v>1224</v>
      </c>
      <c r="G238" s="138">
        <v>10</v>
      </c>
      <c r="H238" s="488"/>
      <c r="I238" s="101"/>
      <c r="J238" s="105"/>
      <c r="K238" s="111"/>
      <c r="L238" s="103"/>
      <c r="M238" s="103"/>
      <c r="N238" s="201" t="s">
        <v>1505</v>
      </c>
      <c r="O238" s="106">
        <v>30</v>
      </c>
      <c r="P238" s="488"/>
    </row>
    <row r="239" spans="1:16" ht="13.5">
      <c r="A239" s="101"/>
      <c r="B239" s="201" t="s">
        <v>1491</v>
      </c>
      <c r="C239" s="111">
        <v>15</v>
      </c>
      <c r="D239" s="488"/>
      <c r="E239" s="101"/>
      <c r="F239" s="196" t="s">
        <v>988</v>
      </c>
      <c r="G239" s="258">
        <v>20</v>
      </c>
      <c r="H239" s="488"/>
      <c r="I239" s="101"/>
      <c r="J239" s="222" t="s">
        <v>61</v>
      </c>
      <c r="K239" s="274">
        <f>SUM(K231:K238)</f>
        <v>385</v>
      </c>
      <c r="L239" s="273">
        <f>SUM(L231:L238)</f>
        <v>0</v>
      </c>
      <c r="M239" s="103"/>
      <c r="N239" s="83"/>
      <c r="O239" s="106"/>
      <c r="P239" s="488"/>
    </row>
    <row r="240" spans="1:16" ht="13.5">
      <c r="A240" s="101"/>
      <c r="B240" s="201" t="s">
        <v>1492</v>
      </c>
      <c r="C240" s="111">
        <v>10</v>
      </c>
      <c r="D240" s="488"/>
      <c r="E240" s="101"/>
      <c r="F240" s="201" t="s">
        <v>989</v>
      </c>
      <c r="G240" s="258">
        <v>15</v>
      </c>
      <c r="H240" s="488"/>
      <c r="I240" s="101"/>
      <c r="J240" s="268" t="s">
        <v>62</v>
      </c>
      <c r="K240" s="271">
        <f>SUM(K228+K239)</f>
        <v>725</v>
      </c>
      <c r="L240" s="270">
        <f>SUM(L228+L239)</f>
        <v>0</v>
      </c>
      <c r="M240" s="103"/>
      <c r="N240" s="83"/>
      <c r="O240" s="106"/>
      <c r="P240" s="103"/>
    </row>
    <row r="241" spans="1:16" ht="13.5">
      <c r="A241" s="101"/>
      <c r="B241" s="201" t="s">
        <v>57</v>
      </c>
      <c r="C241" s="111">
        <v>5</v>
      </c>
      <c r="D241" s="488"/>
      <c r="E241" s="103"/>
      <c r="F241" s="201" t="s">
        <v>485</v>
      </c>
      <c r="G241" s="258">
        <v>10</v>
      </c>
      <c r="H241" s="488"/>
      <c r="I241" s="103"/>
      <c r="J241" s="103"/>
      <c r="K241" s="103"/>
      <c r="L241" s="103"/>
      <c r="M241" s="103"/>
      <c r="N241" s="83"/>
      <c r="O241" s="106"/>
      <c r="P241" s="103"/>
    </row>
    <row r="242" spans="1:16" ht="13.5">
      <c r="A242" s="101"/>
      <c r="B242" s="201" t="s">
        <v>458</v>
      </c>
      <c r="C242" s="111">
        <v>35</v>
      </c>
      <c r="D242" s="488"/>
      <c r="E242" s="103"/>
      <c r="F242" s="196" t="s">
        <v>990</v>
      </c>
      <c r="G242" s="258">
        <v>30</v>
      </c>
      <c r="H242" s="488"/>
      <c r="I242" s="398" t="s">
        <v>171</v>
      </c>
      <c r="J242" s="172"/>
      <c r="K242" s="172"/>
      <c r="L242" s="173"/>
      <c r="M242" s="103"/>
      <c r="N242" s="119"/>
      <c r="O242" s="106"/>
      <c r="P242" s="103"/>
    </row>
    <row r="243" spans="1:16" ht="13.5">
      <c r="A243" s="101"/>
      <c r="B243" s="83" t="s">
        <v>272</v>
      </c>
      <c r="C243" s="111">
        <v>15</v>
      </c>
      <c r="D243" s="488"/>
      <c r="E243" s="103"/>
      <c r="F243" s="201" t="s">
        <v>486</v>
      </c>
      <c r="G243" s="78">
        <v>20</v>
      </c>
      <c r="H243" s="488"/>
      <c r="I243" s="103"/>
      <c r="J243" s="83" t="s">
        <v>64</v>
      </c>
      <c r="K243" s="111">
        <v>60</v>
      </c>
      <c r="L243" s="488"/>
      <c r="M243" s="103"/>
      <c r="N243" s="83"/>
      <c r="O243" s="106"/>
      <c r="P243" s="103"/>
    </row>
    <row r="244" spans="1:16" ht="13.5">
      <c r="A244" s="101"/>
      <c r="B244" s="83" t="s">
        <v>530</v>
      </c>
      <c r="C244" s="111">
        <v>3</v>
      </c>
      <c r="D244" s="488"/>
      <c r="E244" s="103"/>
      <c r="F244" s="205" t="s">
        <v>487</v>
      </c>
      <c r="G244" s="78">
        <v>30</v>
      </c>
      <c r="H244" s="488"/>
      <c r="I244" s="103"/>
      <c r="J244" s="83"/>
      <c r="K244" s="111"/>
      <c r="L244" s="103"/>
      <c r="M244" s="103"/>
      <c r="N244" s="83"/>
      <c r="O244" s="106"/>
      <c r="P244" s="103"/>
    </row>
    <row r="245" spans="1:16" ht="13.5">
      <c r="A245" s="101"/>
      <c r="B245" s="119"/>
      <c r="C245" s="111"/>
      <c r="D245" s="112"/>
      <c r="E245" s="103"/>
      <c r="F245" s="201" t="s">
        <v>578</v>
      </c>
      <c r="G245" s="78">
        <v>40</v>
      </c>
      <c r="H245" s="488"/>
      <c r="I245" s="103"/>
      <c r="J245" s="254" t="s">
        <v>568</v>
      </c>
      <c r="K245" s="271">
        <f>SUM(K243:K244)</f>
        <v>60</v>
      </c>
      <c r="L245" s="270">
        <f>SUM(L243:L244)</f>
        <v>0</v>
      </c>
      <c r="M245" s="103"/>
      <c r="N245" s="222" t="s">
        <v>621</v>
      </c>
      <c r="O245" s="223">
        <f>SUM(O232:O244)</f>
        <v>900</v>
      </c>
      <c r="P245" s="224">
        <f>SUM(P232:P244)</f>
        <v>0</v>
      </c>
    </row>
    <row r="246" spans="1:16" ht="13.5">
      <c r="A246" s="103"/>
      <c r="B246" s="119"/>
      <c r="C246" s="111"/>
      <c r="D246" s="103"/>
      <c r="E246" s="103"/>
      <c r="F246" s="201" t="s">
        <v>488</v>
      </c>
      <c r="G246" s="78">
        <v>45</v>
      </c>
      <c r="H246" s="488"/>
      <c r="I246" s="103"/>
      <c r="J246" s="103"/>
      <c r="K246" s="103"/>
      <c r="L246" s="103"/>
      <c r="M246" s="103"/>
      <c r="N246" s="108"/>
      <c r="O246" s="106"/>
      <c r="P246" s="112"/>
    </row>
    <row r="247" spans="1:16" ht="13.5">
      <c r="A247" s="103"/>
      <c r="B247" s="119"/>
      <c r="C247" s="111"/>
      <c r="D247" s="103"/>
      <c r="E247" s="103"/>
      <c r="F247" s="201" t="s">
        <v>489</v>
      </c>
      <c r="G247" s="78">
        <v>6</v>
      </c>
      <c r="H247" s="488"/>
      <c r="I247" s="398" t="s">
        <v>613</v>
      </c>
      <c r="J247" s="172"/>
      <c r="K247" s="172"/>
      <c r="L247" s="173"/>
      <c r="M247" s="103"/>
      <c r="N247" s="83"/>
      <c r="O247" s="107"/>
      <c r="P247" s="103"/>
    </row>
    <row r="248" spans="1:16" ht="13.5">
      <c r="A248" s="103"/>
      <c r="B248" s="83"/>
      <c r="C248" s="111"/>
      <c r="D248" s="103"/>
      <c r="E248" s="103"/>
      <c r="F248" s="201" t="s">
        <v>484</v>
      </c>
      <c r="G248" s="78">
        <v>0</v>
      </c>
      <c r="H248" s="488"/>
      <c r="I248" s="398" t="s">
        <v>172</v>
      </c>
      <c r="J248" s="172"/>
      <c r="K248" s="172"/>
      <c r="L248" s="173"/>
      <c r="M248" s="398" t="s">
        <v>180</v>
      </c>
      <c r="N248" s="172"/>
      <c r="O248" s="172"/>
      <c r="P248" s="173"/>
    </row>
    <row r="249" spans="1:16" ht="13.5">
      <c r="A249" s="103"/>
      <c r="B249" s="241" t="s">
        <v>568</v>
      </c>
      <c r="C249" s="243">
        <f>SUM(C219:C248)</f>
        <v>1651</v>
      </c>
      <c r="D249" s="240">
        <f>SUM(D219:D248)</f>
        <v>0</v>
      </c>
      <c r="E249" s="103"/>
      <c r="F249" s="201" t="s">
        <v>1189</v>
      </c>
      <c r="G249" s="78">
        <v>50</v>
      </c>
      <c r="H249" s="258"/>
      <c r="I249" s="103"/>
      <c r="J249" s="83" t="s">
        <v>67</v>
      </c>
      <c r="K249" s="106">
        <v>875</v>
      </c>
      <c r="L249" s="488"/>
      <c r="M249" s="103"/>
      <c r="N249" s="83" t="s">
        <v>1015</v>
      </c>
      <c r="O249" s="111">
        <v>15</v>
      </c>
      <c r="P249" s="488"/>
    </row>
    <row r="250" spans="1:16" ht="13.5">
      <c r="A250" s="103"/>
      <c r="B250" s="83"/>
      <c r="C250" s="111"/>
      <c r="D250" s="103"/>
      <c r="E250" s="103"/>
      <c r="F250" s="427"/>
      <c r="G250" s="78"/>
      <c r="H250" s="103"/>
      <c r="I250" s="103"/>
      <c r="J250" s="83" t="s">
        <v>66</v>
      </c>
      <c r="K250" s="106">
        <v>15</v>
      </c>
      <c r="L250" s="488"/>
      <c r="M250" s="103"/>
      <c r="N250" s="83" t="s">
        <v>76</v>
      </c>
      <c r="O250" s="111">
        <v>15</v>
      </c>
      <c r="P250" s="488"/>
    </row>
    <row r="251" spans="1:16" ht="13.5">
      <c r="A251" s="398" t="s">
        <v>667</v>
      </c>
      <c r="B251" s="172"/>
      <c r="C251" s="172"/>
      <c r="D251" s="173"/>
      <c r="E251" s="103"/>
      <c r="F251" s="427"/>
      <c r="G251" s="78"/>
      <c r="H251" s="103"/>
      <c r="I251" s="103"/>
      <c r="J251" s="83" t="s">
        <v>68</v>
      </c>
      <c r="K251" s="106">
        <v>35</v>
      </c>
      <c r="L251" s="488"/>
      <c r="M251" s="103"/>
      <c r="N251" s="83" t="s">
        <v>77</v>
      </c>
      <c r="O251" s="111">
        <v>20</v>
      </c>
      <c r="P251" s="488"/>
    </row>
    <row r="252" spans="1:16" ht="13.5">
      <c r="A252" s="103"/>
      <c r="B252" s="83" t="s">
        <v>345</v>
      </c>
      <c r="C252" s="111">
        <v>60</v>
      </c>
      <c r="D252" s="488"/>
      <c r="E252" s="103"/>
      <c r="F252" s="119"/>
      <c r="G252" s="103"/>
      <c r="H252" s="103"/>
      <c r="I252" s="103"/>
      <c r="J252" s="83" t="s">
        <v>605</v>
      </c>
      <c r="K252" s="106">
        <v>70</v>
      </c>
      <c r="L252" s="488"/>
      <c r="M252" s="103"/>
      <c r="N252" s="83" t="s">
        <v>606</v>
      </c>
      <c r="O252" s="111">
        <v>20</v>
      </c>
      <c r="P252" s="488"/>
    </row>
    <row r="253" spans="1:16" ht="13.5">
      <c r="A253" s="103"/>
      <c r="B253" s="196" t="s">
        <v>1497</v>
      </c>
      <c r="C253" s="111">
        <v>25</v>
      </c>
      <c r="D253" s="488"/>
      <c r="E253" s="103"/>
      <c r="F253" s="241" t="s">
        <v>568</v>
      </c>
      <c r="G253" s="276">
        <f>SUM(G231:G252)</f>
        <v>681</v>
      </c>
      <c r="H253" s="240">
        <f>SUM(H231:H252)</f>
        <v>0</v>
      </c>
      <c r="I253" s="103"/>
      <c r="J253" s="83" t="s">
        <v>1009</v>
      </c>
      <c r="K253" s="106">
        <v>15</v>
      </c>
      <c r="L253" s="488"/>
      <c r="M253" s="103"/>
      <c r="N253" s="83" t="s">
        <v>500</v>
      </c>
      <c r="O253" s="111">
        <v>10</v>
      </c>
      <c r="P253" s="488"/>
    </row>
    <row r="254" spans="1:16" ht="13.5">
      <c r="A254" s="103"/>
      <c r="B254" s="196" t="s">
        <v>1498</v>
      </c>
      <c r="C254" s="111">
        <v>6</v>
      </c>
      <c r="D254" s="488"/>
      <c r="E254" s="103"/>
      <c r="F254" s="83"/>
      <c r="G254" s="103"/>
      <c r="H254" s="103"/>
      <c r="I254" s="103"/>
      <c r="J254" s="83" t="s">
        <v>1010</v>
      </c>
      <c r="K254" s="390">
        <v>5</v>
      </c>
      <c r="L254" s="488"/>
      <c r="M254" s="103"/>
      <c r="N254" s="83" t="s">
        <v>610</v>
      </c>
      <c r="O254" s="111">
        <v>15</v>
      </c>
      <c r="P254" s="488"/>
    </row>
    <row r="255" spans="1:16" ht="13.5">
      <c r="A255" s="103"/>
      <c r="B255" s="201" t="s">
        <v>927</v>
      </c>
      <c r="C255" s="111">
        <v>35</v>
      </c>
      <c r="D255" s="488"/>
      <c r="E255" s="406" t="s">
        <v>670</v>
      </c>
      <c r="F255" s="158"/>
      <c r="G255" s="158"/>
      <c r="H255" s="159"/>
      <c r="I255" s="103"/>
      <c r="J255" s="83"/>
      <c r="K255" s="106"/>
      <c r="L255" s="488"/>
      <c r="M255" s="103"/>
      <c r="N255" s="83" t="s">
        <v>78</v>
      </c>
      <c r="O255" s="111">
        <v>5</v>
      </c>
      <c r="P255" s="488"/>
    </row>
    <row r="256" spans="1:16" ht="13.5">
      <c r="A256" s="103"/>
      <c r="B256" s="83" t="s">
        <v>589</v>
      </c>
      <c r="C256" s="106">
        <v>40</v>
      </c>
      <c r="D256" s="488"/>
      <c r="E256" s="103"/>
      <c r="F256" s="201" t="s">
        <v>1500</v>
      </c>
      <c r="G256" s="103">
        <v>485</v>
      </c>
      <c r="H256" s="488"/>
      <c r="I256" s="103"/>
      <c r="J256" s="119"/>
      <c r="K256" s="113"/>
      <c r="L256" s="113"/>
      <c r="M256" s="103"/>
      <c r="N256" s="83" t="s">
        <v>79</v>
      </c>
      <c r="O256" s="111">
        <v>2</v>
      </c>
      <c r="P256" s="488"/>
    </row>
    <row r="257" spans="1:16" ht="13.5">
      <c r="A257" s="103"/>
      <c r="B257" s="83" t="s">
        <v>142</v>
      </c>
      <c r="C257" s="106">
        <v>30</v>
      </c>
      <c r="D257" s="488"/>
      <c r="E257" s="103"/>
      <c r="F257" s="83" t="s">
        <v>556</v>
      </c>
      <c r="G257" s="103">
        <v>0</v>
      </c>
      <c r="H257" s="488"/>
      <c r="I257" s="103"/>
      <c r="J257" s="83"/>
      <c r="K257" s="106"/>
      <c r="L257" s="103"/>
      <c r="M257" s="103"/>
      <c r="N257" s="83" t="s">
        <v>111</v>
      </c>
      <c r="O257" s="111">
        <v>15</v>
      </c>
      <c r="P257" s="488"/>
    </row>
    <row r="258" spans="1:16" ht="13.5">
      <c r="A258" s="103"/>
      <c r="B258" s="83" t="s">
        <v>479</v>
      </c>
      <c r="C258" s="106">
        <v>20</v>
      </c>
      <c r="D258" s="488"/>
      <c r="E258" s="103"/>
      <c r="F258" s="83"/>
      <c r="G258" s="103"/>
      <c r="H258" s="103"/>
      <c r="I258" s="103"/>
      <c r="J258" s="83"/>
      <c r="K258" s="106"/>
      <c r="L258" s="103"/>
      <c r="M258" s="103"/>
      <c r="N258" s="83"/>
      <c r="O258" s="111"/>
      <c r="P258" s="103"/>
    </row>
    <row r="259" spans="1:16" ht="13.5">
      <c r="A259" s="103"/>
      <c r="B259" s="83" t="s">
        <v>590</v>
      </c>
      <c r="C259" s="106">
        <v>10</v>
      </c>
      <c r="D259" s="488"/>
      <c r="E259" s="103"/>
      <c r="F259" s="241" t="s">
        <v>568</v>
      </c>
      <c r="G259" s="253">
        <f>SUM(G256:G258)</f>
        <v>485</v>
      </c>
      <c r="H259" s="240">
        <f>SUM(H256:H258)</f>
        <v>0</v>
      </c>
      <c r="I259" s="103"/>
      <c r="J259" s="222" t="s">
        <v>615</v>
      </c>
      <c r="K259" s="225">
        <f>SUM(K249:K258)</f>
        <v>1015</v>
      </c>
      <c r="L259" s="273">
        <f>SUM(L249:L258)</f>
        <v>0</v>
      </c>
      <c r="M259" s="103"/>
      <c r="N259" s="222" t="s">
        <v>622</v>
      </c>
      <c r="O259" s="274">
        <f>SUM(O249:O258)</f>
        <v>117</v>
      </c>
      <c r="P259" s="273">
        <f>SUM(P249:P258)</f>
        <v>0</v>
      </c>
    </row>
    <row r="260" spans="1:16" ht="13.5">
      <c r="A260" s="103"/>
      <c r="B260" s="83"/>
      <c r="C260" s="106"/>
      <c r="D260" s="103"/>
      <c r="E260" s="398" t="s">
        <v>671</v>
      </c>
      <c r="F260" s="172"/>
      <c r="G260" s="172"/>
      <c r="H260" s="103"/>
      <c r="I260" s="103"/>
      <c r="J260" s="103"/>
      <c r="K260" s="103"/>
      <c r="L260" s="103"/>
      <c r="M260" s="103"/>
      <c r="N260" s="277" t="s">
        <v>144</v>
      </c>
      <c r="O260" s="225">
        <v>65</v>
      </c>
      <c r="P260" s="226"/>
    </row>
    <row r="261" spans="1:16" ht="13.5">
      <c r="A261" s="103"/>
      <c r="B261" s="83"/>
      <c r="C261" s="106"/>
      <c r="D261" s="103"/>
      <c r="E261" s="103"/>
      <c r="F261" s="83" t="s">
        <v>507</v>
      </c>
      <c r="G261" s="103">
        <v>45</v>
      </c>
      <c r="H261" s="488"/>
      <c r="I261" s="398" t="s">
        <v>173</v>
      </c>
      <c r="J261" s="172"/>
      <c r="K261" s="172"/>
      <c r="L261" s="173"/>
      <c r="M261" s="171"/>
      <c r="N261" s="268" t="s">
        <v>614</v>
      </c>
      <c r="O261" s="269">
        <f>SUM(O245+O259+O260)</f>
        <v>1082</v>
      </c>
      <c r="P261" s="492">
        <f>SUM(P245+P259+P260)</f>
        <v>0</v>
      </c>
    </row>
    <row r="262" spans="1:16" ht="13.5">
      <c r="A262" s="103"/>
      <c r="B262" s="241" t="s">
        <v>568</v>
      </c>
      <c r="C262" s="238">
        <f>SUM(C252:C261)</f>
        <v>226</v>
      </c>
      <c r="D262" s="239">
        <f>SUM(D252:D261)</f>
        <v>0</v>
      </c>
      <c r="E262" s="103"/>
      <c r="F262" s="105" t="s">
        <v>565</v>
      </c>
      <c r="G262" s="103">
        <v>35</v>
      </c>
      <c r="H262" s="491"/>
      <c r="I262" s="103"/>
      <c r="J262" s="201" t="s">
        <v>65</v>
      </c>
      <c r="K262" s="206">
        <v>0</v>
      </c>
      <c r="L262" s="341"/>
      <c r="M262" s="533" t="s">
        <v>828</v>
      </c>
      <c r="N262" s="534"/>
      <c r="O262" s="271">
        <v>55</v>
      </c>
      <c r="P262" s="493"/>
    </row>
    <row r="263" spans="1:16" ht="13.5">
      <c r="A263" s="103"/>
      <c r="B263" s="83"/>
      <c r="C263" s="106"/>
      <c r="D263" s="103"/>
      <c r="E263" s="103"/>
      <c r="F263" s="83" t="s">
        <v>509</v>
      </c>
      <c r="G263" s="103">
        <v>25</v>
      </c>
      <c r="H263" s="488"/>
      <c r="I263" s="103"/>
      <c r="J263" s="201" t="s">
        <v>69</v>
      </c>
      <c r="K263" s="206">
        <v>0</v>
      </c>
      <c r="L263" s="341"/>
      <c r="M263" s="533" t="s">
        <v>829</v>
      </c>
      <c r="N263" s="534"/>
      <c r="O263" s="271">
        <v>130</v>
      </c>
      <c r="P263" s="493"/>
    </row>
    <row r="264" spans="1:16" ht="13.5">
      <c r="A264" s="398" t="s">
        <v>668</v>
      </c>
      <c r="B264" s="172"/>
      <c r="C264" s="172"/>
      <c r="D264" s="173"/>
      <c r="E264" s="103"/>
      <c r="F264" s="83" t="s">
        <v>557</v>
      </c>
      <c r="G264" s="103">
        <v>25</v>
      </c>
      <c r="H264" s="488"/>
      <c r="I264" s="103"/>
      <c r="J264" s="201" t="s">
        <v>70</v>
      </c>
      <c r="K264" s="206">
        <v>30</v>
      </c>
      <c r="L264" s="341"/>
      <c r="M264" s="533" t="s">
        <v>830</v>
      </c>
      <c r="N264" s="534"/>
      <c r="O264" s="271">
        <v>0</v>
      </c>
      <c r="P264" s="493"/>
    </row>
    <row r="265" spans="1:16" ht="13.5">
      <c r="A265" s="103"/>
      <c r="B265" s="201" t="s">
        <v>1494</v>
      </c>
      <c r="C265" s="106">
        <v>35</v>
      </c>
      <c r="D265" s="488"/>
      <c r="E265" s="103"/>
      <c r="F265" s="83" t="s">
        <v>510</v>
      </c>
      <c r="G265" s="103">
        <v>10</v>
      </c>
      <c r="H265" s="488"/>
      <c r="I265" s="103"/>
      <c r="J265" s="201" t="s">
        <v>1538</v>
      </c>
      <c r="K265" s="206">
        <v>75</v>
      </c>
      <c r="L265" s="341"/>
      <c r="M265" s="103"/>
      <c r="N265" s="103"/>
      <c r="O265" s="103"/>
      <c r="P265" s="103"/>
    </row>
    <row r="266" spans="1:16" ht="13.5">
      <c r="A266" s="103"/>
      <c r="B266" s="201" t="s">
        <v>1495</v>
      </c>
      <c r="C266" s="106">
        <v>60</v>
      </c>
      <c r="D266" s="488"/>
      <c r="E266" s="103"/>
      <c r="F266" s="241" t="s">
        <v>568</v>
      </c>
      <c r="G266" s="253">
        <f>SUM(G261:G265)</f>
        <v>140</v>
      </c>
      <c r="H266" s="240">
        <f>SUM(H261:H265)</f>
        <v>0</v>
      </c>
      <c r="I266" s="103"/>
      <c r="J266" s="201" t="s">
        <v>71</v>
      </c>
      <c r="K266" s="206">
        <v>0</v>
      </c>
      <c r="L266" s="341"/>
      <c r="M266" s="535" t="s">
        <v>831</v>
      </c>
      <c r="N266" s="536"/>
      <c r="O266" s="536"/>
      <c r="P266" s="537"/>
    </row>
    <row r="267" spans="1:16" ht="13.5">
      <c r="A267" s="103"/>
      <c r="B267" s="201" t="s">
        <v>1496</v>
      </c>
      <c r="C267" s="106">
        <v>85</v>
      </c>
      <c r="D267" s="488"/>
      <c r="E267" s="171"/>
      <c r="F267" s="172"/>
      <c r="G267" s="172"/>
      <c r="H267" s="103"/>
      <c r="I267" s="103"/>
      <c r="J267" s="83"/>
      <c r="K267" s="111"/>
      <c r="L267" s="488"/>
      <c r="M267" s="83"/>
      <c r="N267" s="83" t="s">
        <v>1645</v>
      </c>
      <c r="O267" s="111">
        <v>10</v>
      </c>
      <c r="P267" s="488"/>
    </row>
    <row r="268" spans="1:16" ht="13.5">
      <c r="A268" s="103"/>
      <c r="B268" s="201" t="s">
        <v>579</v>
      </c>
      <c r="C268" s="106">
        <v>150</v>
      </c>
      <c r="D268" s="488"/>
      <c r="E268" s="398" t="s">
        <v>672</v>
      </c>
      <c r="F268" s="172"/>
      <c r="G268" s="172"/>
      <c r="H268" s="103"/>
      <c r="I268" s="103"/>
      <c r="J268" s="83"/>
      <c r="K268" s="111"/>
      <c r="L268" s="103"/>
      <c r="M268" s="83"/>
      <c r="N268" s="443" t="s">
        <v>1506</v>
      </c>
      <c r="O268" s="111">
        <v>35</v>
      </c>
      <c r="P268" s="488"/>
    </row>
    <row r="269" spans="1:16" ht="13.5">
      <c r="A269" s="103"/>
      <c r="B269" s="219" t="s">
        <v>737</v>
      </c>
      <c r="C269" s="197">
        <v>10</v>
      </c>
      <c r="D269" s="488"/>
      <c r="E269" s="103"/>
      <c r="F269" s="443" t="s">
        <v>1501</v>
      </c>
      <c r="G269" s="103">
        <v>110</v>
      </c>
      <c r="H269" s="488"/>
      <c r="I269" s="103"/>
      <c r="J269" s="222" t="s">
        <v>616</v>
      </c>
      <c r="K269" s="274">
        <f>SUM(K262:K268)</f>
        <v>105</v>
      </c>
      <c r="L269" s="273">
        <f>SUM(L262:L268)</f>
        <v>0</v>
      </c>
      <c r="M269" s="83"/>
      <c r="N269" s="83" t="s">
        <v>91</v>
      </c>
      <c r="O269" s="111">
        <v>0</v>
      </c>
      <c r="P269" s="488"/>
    </row>
    <row r="270" spans="1:16" ht="13.5">
      <c r="A270" s="103"/>
      <c r="B270" s="201" t="s">
        <v>573</v>
      </c>
      <c r="C270" s="197">
        <v>50</v>
      </c>
      <c r="D270" s="138"/>
      <c r="E270" s="103"/>
      <c r="F270" s="241" t="s">
        <v>568</v>
      </c>
      <c r="G270" s="253">
        <f>SUM(G269)</f>
        <v>110</v>
      </c>
      <c r="H270" s="240">
        <f>SUM(H269)</f>
        <v>0</v>
      </c>
      <c r="I270" s="103"/>
      <c r="J270" s="103"/>
      <c r="K270" s="103"/>
      <c r="L270" s="103"/>
      <c r="M270" s="83"/>
      <c r="N270" s="83" t="s">
        <v>1016</v>
      </c>
      <c r="O270" s="111">
        <v>10</v>
      </c>
      <c r="P270" s="488"/>
    </row>
    <row r="271" spans="1:16" ht="13.5">
      <c r="A271" s="103"/>
      <c r="B271" s="201" t="s">
        <v>1507</v>
      </c>
      <c r="C271" s="197">
        <v>60</v>
      </c>
      <c r="D271" s="488"/>
      <c r="E271" s="157"/>
      <c r="F271" s="158"/>
      <c r="G271" s="158"/>
      <c r="H271" s="159"/>
      <c r="I271" s="398" t="s">
        <v>174</v>
      </c>
      <c r="J271" s="172"/>
      <c r="K271" s="172"/>
      <c r="L271" s="173"/>
      <c r="M271" s="83"/>
      <c r="N271" s="83" t="s">
        <v>512</v>
      </c>
      <c r="O271" s="111">
        <v>15</v>
      </c>
      <c r="P271" s="488"/>
    </row>
    <row r="272" spans="1:16" ht="13.5">
      <c r="A272" s="103"/>
      <c r="B272" s="201" t="s">
        <v>586</v>
      </c>
      <c r="C272" s="197">
        <v>35</v>
      </c>
      <c r="D272" s="488"/>
      <c r="E272" s="406" t="s">
        <v>143</v>
      </c>
      <c r="F272" s="158"/>
      <c r="G272" s="158"/>
      <c r="H272" s="159"/>
      <c r="I272" s="101"/>
      <c r="J272" s="105" t="s">
        <v>558</v>
      </c>
      <c r="K272" s="103">
        <v>30</v>
      </c>
      <c r="L272" s="488"/>
      <c r="M272" s="103"/>
      <c r="N272" s="272" t="s">
        <v>568</v>
      </c>
      <c r="O272" s="271">
        <f>SUM(O267:O271)</f>
        <v>70</v>
      </c>
      <c r="P272" s="270">
        <f>SUM(P267:P271)</f>
        <v>0</v>
      </c>
    </row>
    <row r="273" spans="1:16" ht="13.5">
      <c r="A273" s="103"/>
      <c r="B273" s="201" t="s">
        <v>587</v>
      </c>
      <c r="C273" s="197">
        <v>35</v>
      </c>
      <c r="D273" s="488"/>
      <c r="E273" s="101"/>
      <c r="F273" s="105" t="s">
        <v>566</v>
      </c>
      <c r="G273" s="111">
        <v>65</v>
      </c>
      <c r="H273" s="488"/>
      <c r="I273" s="101"/>
      <c r="J273" s="105"/>
      <c r="K273" s="103"/>
      <c r="L273" s="103"/>
      <c r="M273" s="171"/>
      <c r="N273" s="144"/>
      <c r="O273" s="111"/>
      <c r="P273" s="116"/>
    </row>
    <row r="274" spans="1:16" ht="13.5">
      <c r="A274" s="103"/>
      <c r="B274" s="201" t="s">
        <v>58</v>
      </c>
      <c r="C274" s="197">
        <v>60</v>
      </c>
      <c r="D274" s="138"/>
      <c r="E274" s="101"/>
      <c r="F274" s="105"/>
      <c r="G274" s="111"/>
      <c r="H274" s="103"/>
      <c r="I274" s="101"/>
      <c r="J274" s="222" t="s">
        <v>617</v>
      </c>
      <c r="K274" s="275">
        <f>SUM(K272:K273)</f>
        <v>30</v>
      </c>
      <c r="L274" s="226">
        <f>SUM(L272:L273)</f>
        <v>0</v>
      </c>
      <c r="M274" s="171"/>
      <c r="N274" s="144"/>
      <c r="O274" s="111"/>
      <c r="P274" s="116"/>
    </row>
    <row r="275" spans="1:16" ht="13.5">
      <c r="A275" s="103"/>
      <c r="B275" s="201" t="s">
        <v>1499</v>
      </c>
      <c r="C275" s="197">
        <v>80</v>
      </c>
      <c r="D275" s="488"/>
      <c r="E275" s="101"/>
      <c r="F275" s="241" t="s">
        <v>568</v>
      </c>
      <c r="G275" s="267">
        <f>SUM(G273:G274)</f>
        <v>65</v>
      </c>
      <c r="H275" s="264">
        <f>SUM(H273:H274)</f>
        <v>0</v>
      </c>
      <c r="I275" s="101"/>
      <c r="J275" s="108"/>
      <c r="K275" s="103"/>
      <c r="L275" s="112"/>
      <c r="M275" s="104"/>
      <c r="N275" s="103"/>
      <c r="O275" s="103"/>
      <c r="P275" s="116"/>
    </row>
    <row r="276" spans="1:16" ht="13.5" customHeight="1">
      <c r="A276" s="103"/>
      <c r="B276" s="196" t="s">
        <v>472</v>
      </c>
      <c r="C276" s="197">
        <v>40</v>
      </c>
      <c r="D276" s="488"/>
      <c r="E276" s="103"/>
      <c r="F276" s="103"/>
      <c r="G276" s="103"/>
      <c r="H276" s="103"/>
      <c r="I276" s="406" t="s">
        <v>176</v>
      </c>
      <c r="J276" s="158"/>
      <c r="K276" s="158"/>
      <c r="L276" s="159"/>
      <c r="M276" s="178"/>
      <c r="N276" s="531" t="s">
        <v>4</v>
      </c>
      <c r="O276" s="527">
        <f>G20+G49+K14+K46+O35+O69+C95+C107+G125+G140+K94+K114+O106+O120+O129+G152+G176+G189+G201+K160+O183+O204+C249+C262+G228+G253+G259+G266+G270+G275+G282</f>
        <v>148493</v>
      </c>
      <c r="P276" s="528"/>
    </row>
    <row r="277" spans="1:16" ht="13.5" customHeight="1">
      <c r="A277" s="103"/>
      <c r="B277" s="196" t="s">
        <v>473</v>
      </c>
      <c r="C277" s="78">
        <v>60</v>
      </c>
      <c r="D277" s="488"/>
      <c r="E277" s="398" t="s">
        <v>673</v>
      </c>
      <c r="F277" s="172"/>
      <c r="G277" s="172"/>
      <c r="H277" s="173"/>
      <c r="I277" s="101"/>
      <c r="J277" s="105" t="s">
        <v>72</v>
      </c>
      <c r="K277" s="103">
        <v>0</v>
      </c>
      <c r="L277" s="488"/>
      <c r="M277" s="139"/>
      <c r="N277" s="532"/>
      <c r="O277" s="529"/>
      <c r="P277" s="530"/>
    </row>
    <row r="278" spans="1:16" ht="13.5">
      <c r="A278" s="103"/>
      <c r="B278" s="202" t="s">
        <v>1151</v>
      </c>
      <c r="C278" s="426">
        <v>60</v>
      </c>
      <c r="D278" s="488"/>
      <c r="E278" s="103"/>
      <c r="F278" s="83" t="s">
        <v>1008</v>
      </c>
      <c r="G278" s="111">
        <v>60</v>
      </c>
      <c r="H278" s="488"/>
      <c r="I278" s="101"/>
      <c r="J278" s="105"/>
      <c r="K278" s="103"/>
      <c r="L278" s="103"/>
      <c r="M278" s="139"/>
      <c r="N278" s="531" t="s">
        <v>5</v>
      </c>
      <c r="O278" s="527">
        <f>K240+K245+O228+O261+O262+O263+O264+O272</f>
        <v>3382</v>
      </c>
      <c r="P278" s="528"/>
    </row>
    <row r="279" spans="1:16" ht="13.5">
      <c r="A279" s="103"/>
      <c r="B279" s="105" t="s">
        <v>471</v>
      </c>
      <c r="C279" s="138">
        <v>40</v>
      </c>
      <c r="D279" s="488"/>
      <c r="E279" s="103"/>
      <c r="F279" s="201" t="s">
        <v>718</v>
      </c>
      <c r="G279" s="111">
        <v>20</v>
      </c>
      <c r="H279" s="488"/>
      <c r="I279" s="101"/>
      <c r="J279" s="222" t="s">
        <v>618</v>
      </c>
      <c r="K279" s="275">
        <f>SUM(K277:K278)</f>
        <v>0</v>
      </c>
      <c r="L279" s="226">
        <f>SUM(L277:L278)</f>
        <v>0</v>
      </c>
      <c r="M279" s="139"/>
      <c r="N279" s="532"/>
      <c r="O279" s="529"/>
      <c r="P279" s="530"/>
    </row>
    <row r="280" spans="1:16" ht="13.5">
      <c r="A280" s="103"/>
      <c r="B280" s="178" t="s">
        <v>59</v>
      </c>
      <c r="C280" s="138">
        <v>45</v>
      </c>
      <c r="D280" s="488"/>
      <c r="E280" s="103"/>
      <c r="F280" s="83"/>
      <c r="G280" s="111"/>
      <c r="H280" s="488"/>
      <c r="I280" s="103"/>
      <c r="J280" s="83"/>
      <c r="K280" s="111"/>
      <c r="L280" s="103"/>
      <c r="M280" s="139"/>
      <c r="N280" s="531" t="s">
        <v>6</v>
      </c>
      <c r="O280" s="527">
        <f>O276+O278</f>
        <v>151875</v>
      </c>
      <c r="P280" s="528"/>
    </row>
    <row r="281" spans="1:16" ht="13.5">
      <c r="A281" s="103"/>
      <c r="B281" s="178" t="s">
        <v>469</v>
      </c>
      <c r="C281" s="106">
        <v>125</v>
      </c>
      <c r="D281" s="138"/>
      <c r="E281" s="103"/>
      <c r="F281" s="119"/>
      <c r="G281" s="111"/>
      <c r="H281" s="103"/>
      <c r="I281" s="103"/>
      <c r="J281" s="108"/>
      <c r="K281" s="111"/>
      <c r="L281" s="112"/>
      <c r="M281" s="139"/>
      <c r="N281" s="532"/>
      <c r="O281" s="529"/>
      <c r="P281" s="530"/>
    </row>
    <row r="282" spans="1:16" ht="13.5">
      <c r="A282" s="103"/>
      <c r="B282" s="162"/>
      <c r="C282" s="103"/>
      <c r="D282" s="112"/>
      <c r="E282" s="103"/>
      <c r="F282" s="241" t="s">
        <v>568</v>
      </c>
      <c r="G282" s="267">
        <f>SUM(G278:G281)</f>
        <v>80</v>
      </c>
      <c r="H282" s="264">
        <f>SUM(H278:H281)</f>
        <v>0</v>
      </c>
      <c r="I282" s="103"/>
      <c r="J282" s="103"/>
      <c r="K282" s="103"/>
      <c r="L282" s="103"/>
      <c r="M282" s="104"/>
      <c r="N282" s="101"/>
      <c r="O282" s="111"/>
      <c r="P282" s="131"/>
    </row>
    <row r="283" spans="1:1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0"/>
      <c r="N283" s="80"/>
      <c r="O283" s="80"/>
      <c r="P283" s="80"/>
    </row>
    <row r="284" spans="1:1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1:16" ht="13.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1"/>
      <c r="O285" s="81"/>
      <c r="P285" s="81"/>
    </row>
    <row r="286" spans="1:16" ht="13.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3.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3.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3.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3.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3.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3.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3.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3.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3.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3.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3.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3.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3.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3.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3.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3.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3.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3.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3.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3.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3.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3.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3.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3.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3.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3.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3.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3.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3.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3.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3.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3.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3.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3.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3.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3.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3.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3.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3.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3.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3.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3.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3.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3.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3.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3.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3.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3.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3.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3.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3.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3.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3.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3.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3.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3.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3.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3.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3.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3.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3.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3.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3.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3.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3.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3.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3.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3.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3.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3.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3.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3.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3.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3.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3.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3.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3.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3.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3.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3.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3.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3.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3.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3.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3.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3.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3.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3.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3.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3.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3.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3.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3.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3.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3.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3.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3.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3.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3.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3.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3.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3.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3.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3.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3.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3.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3.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3.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3.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3.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3.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3.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3.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3.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3.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3.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3.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3.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3.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3.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3.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3.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3.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3.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3.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3.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3.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3.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3.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3.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3.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3.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3.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3.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3.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3.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3.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3.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3.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3.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3.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3.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3.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3.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3.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3.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3.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3.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ht="13.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ht="13.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ht="13.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ht="13.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ht="13.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ht="13.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ht="13.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ht="13.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ht="13.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ht="13.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ht="13.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ht="13.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ht="13.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ht="13.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ht="13.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ht="13.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ht="13.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ht="13.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ht="13.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ht="13.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ht="13.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ht="13.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ht="13.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ht="13.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ht="13.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ht="13.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ht="13.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ht="13.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ht="13.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ht="13.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ht="13.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ht="13.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ht="13.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ht="13.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ht="13.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ht="13.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ht="13.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ht="13.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ht="13.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ht="13.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ht="13.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ht="13.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ht="13.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ht="13.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ht="13.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ht="13.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ht="13.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ht="13.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ht="13.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ht="13.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ht="13.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ht="13.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ht="13.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ht="13.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ht="13.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ht="13.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ht="13.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ht="13.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ht="13.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ht="13.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ht="13.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ht="13.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ht="13.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ht="13.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ht="13.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ht="13.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ht="13.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ht="13.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ht="13.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ht="13.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ht="13.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ht="13.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ht="13.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ht="13.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ht="13.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ht="13.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ht="13.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ht="13.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ht="13.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ht="13.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ht="13.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ht="13.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ht="13.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ht="13.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ht="13.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ht="13.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ht="13.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ht="13.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ht="13.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ht="13.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ht="13.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ht="13.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ht="13.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ht="13.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ht="13.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ht="13.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ht="13.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ht="13.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ht="13.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ht="13.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ht="13.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ht="13.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ht="13.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ht="13.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ht="13.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ht="13.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ht="13.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ht="13.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ht="13.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ht="13.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ht="13.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ht="13.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ht="13.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ht="13.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ht="13.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ht="13.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ht="13.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ht="13.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ht="13.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ht="13.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ht="13.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ht="13.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ht="13.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ht="13.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ht="13.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ht="13.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ht="13.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ht="13.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ht="13.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ht="13.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ht="13.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ht="13.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ht="13.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ht="13.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ht="13.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ht="13.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ht="13.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ht="13.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ht="13.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ht="13.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ht="13.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ht="13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ht="13.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ht="13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ht="13.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ht="13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ht="13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ht="13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ht="13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ht="13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ht="13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ht="13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1:16" ht="13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1:16" ht="13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1:16" ht="13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1:16" ht="13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1:16" ht="13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1:16" ht="13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1:16" ht="13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1:16" ht="13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ht="13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1:16" ht="13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1:16" ht="13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1:16" ht="13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1:16" ht="13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1:16" ht="13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1:16" ht="13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1:16" ht="13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1:16" ht="13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1:16" ht="13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1:16" ht="13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1:16" ht="13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1:16" ht="13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1:16" ht="13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1:16" ht="13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1:16" ht="13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1:16" ht="13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1:16" ht="13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1:16" ht="13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1:16" ht="13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1:16" ht="13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1:16" ht="13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  <row r="618" spans="1:16" ht="13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</row>
    <row r="619" spans="1:16" ht="13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</row>
    <row r="620" spans="1:16" ht="13.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</row>
    <row r="621" spans="1:16" ht="13.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</row>
    <row r="622" spans="1:16" ht="13.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</row>
    <row r="623" spans="1:16" ht="13.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</row>
    <row r="624" spans="1:16" ht="13.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</row>
    <row r="625" spans="1:16" ht="13.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</row>
    <row r="626" spans="1:16" ht="13.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</row>
    <row r="627" spans="1:16" ht="13.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</row>
    <row r="628" spans="1:16" ht="13.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</row>
    <row r="629" spans="1:16" ht="13.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</row>
    <row r="630" spans="1:16" ht="13.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</row>
    <row r="631" spans="1:16" ht="13.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</row>
    <row r="632" spans="1:16" ht="13.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</row>
    <row r="633" spans="1:16" ht="13.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</row>
    <row r="634" spans="1:16" ht="13.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</row>
    <row r="635" spans="1:16" ht="13.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</row>
    <row r="636" spans="1:16" ht="13.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</row>
    <row r="637" spans="1:16" ht="13.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</row>
    <row r="638" spans="1:16" ht="13.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</row>
    <row r="639" spans="1:16" ht="13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</row>
    <row r="640" spans="1:16" ht="13.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</row>
    <row r="641" spans="1:16" ht="13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</row>
    <row r="642" spans="1:16" ht="13.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1:16" ht="13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</row>
    <row r="644" spans="1:16" ht="13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</row>
    <row r="645" spans="1:16" ht="13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</row>
    <row r="646" spans="1:16" ht="13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</row>
    <row r="649" spans="1:16" ht="13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ht="13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</row>
    <row r="651" spans="1:16" ht="13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</row>
    <row r="652" spans="1:16" ht="13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</row>
    <row r="653" spans="1:16" ht="13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</row>
    <row r="654" spans="1:16" ht="13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</row>
    <row r="655" spans="1:16" ht="13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</row>
    <row r="656" spans="1:16" ht="13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</row>
    <row r="657" spans="1:16" ht="13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</row>
    <row r="658" spans="1:16" ht="13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</row>
    <row r="659" spans="1:16" ht="13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</row>
    <row r="660" spans="1:16" ht="13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</row>
    <row r="661" spans="1:16" ht="13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</row>
    <row r="662" spans="1:16" ht="13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</row>
    <row r="663" spans="1:16" ht="13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</row>
    <row r="664" spans="1:16" ht="13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</row>
    <row r="665" spans="1:16" ht="13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</row>
    <row r="666" spans="1:16" ht="13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</row>
    <row r="667" spans="1:16" ht="13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</row>
    <row r="668" spans="1:16" ht="13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</row>
    <row r="669" spans="1:16" ht="13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</row>
    <row r="670" spans="1:16" ht="13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</row>
    <row r="671" spans="1:16" ht="13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</row>
    <row r="675" spans="1:16" ht="13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</row>
    <row r="676" spans="1:16" ht="13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</row>
    <row r="677" spans="1:16" ht="13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</row>
    <row r="678" spans="1:16" ht="13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</row>
    <row r="679" spans="1:16" ht="13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</row>
    <row r="680" spans="1:16" ht="13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</row>
    <row r="681" spans="1:16" ht="13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</row>
    <row r="682" spans="1:16" ht="13.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</row>
    <row r="683" spans="1:16" ht="13.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</row>
    <row r="684" spans="1:16" ht="13.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</row>
    <row r="685" spans="1:16" ht="13.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</row>
    <row r="686" spans="1:16" ht="13.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</row>
    <row r="687" spans="1:16" ht="13.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</row>
    <row r="688" spans="1:16" ht="13.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</row>
    <row r="689" spans="1:16" ht="13.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</row>
    <row r="690" spans="1:16" ht="13.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</row>
    <row r="691" spans="1:16" ht="13.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</row>
    <row r="692" spans="1:16" ht="13.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</row>
    <row r="693" spans="1:16" ht="13.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</row>
    <row r="694" spans="1:16" ht="13.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</row>
    <row r="695" spans="1:16" ht="13.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</row>
    <row r="696" spans="1:16" ht="13.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</row>
    <row r="697" spans="1:16" ht="13.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</row>
    <row r="698" spans="1:16" ht="13.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</row>
    <row r="699" spans="1:16" ht="13.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</row>
    <row r="700" spans="1:16" ht="13.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</row>
    <row r="701" spans="1:16" ht="13.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</row>
    <row r="702" spans="1:16" ht="13.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</row>
    <row r="703" spans="1:16" ht="13.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ht="13.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</row>
    <row r="705" spans="1:16" ht="13.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6" spans="1:16" ht="13.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</row>
    <row r="707" spans="1:16" ht="13.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</row>
    <row r="708" spans="1:16" ht="13.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</row>
    <row r="709" spans="1:16" ht="13.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</row>
    <row r="710" spans="1:16" ht="13.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</row>
    <row r="711" spans="1:16" ht="13.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</row>
    <row r="712" spans="1:16" ht="13.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</row>
    <row r="713" spans="1:16" ht="13.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</row>
    <row r="714" spans="1:16" ht="13.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</row>
    <row r="715" spans="1:16" ht="13.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</row>
    <row r="716" spans="1:16" ht="13.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</row>
    <row r="717" spans="1:16" ht="13.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</row>
    <row r="718" spans="1:16" ht="13.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</row>
    <row r="719" spans="1:16" ht="13.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</row>
    <row r="720" spans="1:16" ht="13.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</row>
    <row r="721" spans="1:16" ht="13.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13.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</row>
    <row r="723" spans="1:16" ht="13.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</row>
    <row r="724" spans="1:16" ht="13.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</row>
    <row r="725" spans="1:16" ht="13.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</row>
    <row r="726" spans="1:16" ht="13.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</row>
    <row r="727" spans="1:16" ht="13.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</row>
    <row r="728" spans="1:16" ht="13.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</row>
    <row r="729" spans="1:16" ht="13.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</row>
    <row r="730" spans="1:16" ht="13.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</row>
    <row r="731" spans="1:16" ht="13.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</row>
    <row r="732" spans="1:16" ht="13.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</row>
    <row r="733" spans="1:16" ht="13.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</row>
    <row r="734" spans="1:16" ht="13.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</row>
    <row r="735" spans="1:16" ht="13.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</row>
    <row r="736" spans="1:16" ht="13.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</row>
    <row r="737" spans="1:16" ht="13.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</row>
    <row r="738" spans="1:16" ht="13.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</row>
    <row r="739" spans="1:16" ht="13.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</row>
    <row r="740" spans="1:16" ht="13.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</row>
    <row r="741" spans="1:16" ht="13.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</row>
    <row r="742" spans="1:16" ht="13.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</row>
    <row r="743" spans="1:16" ht="13.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</row>
    <row r="745" spans="1:16" ht="13.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</row>
    <row r="746" spans="1:16" ht="13.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1:16" ht="13.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1:16" ht="13.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1:16" ht="13.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1:16" ht="13.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1:16" ht="13.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1:16" ht="13.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1:16" ht="13.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1:16" ht="13.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1:16" ht="13.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1:16" ht="13.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1:16" ht="13.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ht="13.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1:16" ht="13.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1:16" ht="13.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1:16" ht="13.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1:16" ht="13.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1:16" ht="13.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1:16" ht="13.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1:16" ht="13.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1:16" ht="13.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1:16" ht="13.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1:16" ht="13.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1:16" ht="13.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1:16" ht="13.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1:16" ht="13.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1:16" ht="13.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1:16" ht="13.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1:16" ht="13.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1:16" ht="13.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1:16" ht="13.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1:16" ht="13.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1:16" ht="13.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1:16" ht="13.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1:16" ht="13.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1:16" ht="13.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1:16" ht="13.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1:16" ht="13.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1:16" ht="13.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1:16" ht="13.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1:16" ht="13.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1:16" ht="13.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1:16" ht="13.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1:16" ht="13.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1:16" ht="13.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1:16" ht="13.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1:16" ht="13.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1:16" ht="13.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1:16" ht="13.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1:16" ht="13.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1:16" ht="13.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1:16" ht="13.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1:16" ht="13.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1:16" ht="13.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1:16" ht="13.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1:16" ht="13.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1:16" ht="13.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1:16" ht="13.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1:16" ht="13.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1:16" ht="13.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1:16" ht="13.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1:16" ht="13.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1:16" ht="13.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1:16" ht="13.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1:16" ht="13.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1:16" ht="13.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ht="13.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1:16" ht="13.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1:16" ht="13.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1:16" ht="13.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1:16" ht="13.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1:16" ht="13.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1:16" ht="13.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1:16" ht="13.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1:16" ht="13.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1:16" ht="13.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1:16" ht="13.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1:16" ht="13.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1:16" ht="13.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1:16" ht="13.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1:16" ht="13.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1:16" ht="13.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1:16" ht="13.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1:16" ht="13.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1:16" ht="13.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1:16" ht="13.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1:16" ht="13.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1:16" ht="13.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1:16" ht="13.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1:16" ht="13.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1:16" ht="13.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1:16" ht="13.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1:16" ht="13.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1:16" ht="13.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1:16" ht="13.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1:16" ht="13.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1:16" ht="13.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1:16" ht="13.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1:16" ht="13.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1:16" ht="13.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1:16" ht="13.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1:16" ht="13.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1:16" ht="13.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1:16" ht="13.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1:16" ht="13.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1:16" ht="13.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1:16" ht="13.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1:16" ht="13.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1:16" ht="13.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1:16" ht="13.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1:16" ht="13.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1:16" ht="13.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1:16" ht="13.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1:16" ht="13.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1:16" ht="13.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1:16" ht="13.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1:16" ht="13.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1:16" ht="13.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1:16" ht="13.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1:16" ht="13.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1:16" ht="13.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1:16" ht="13.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1:16" ht="13.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1:16" ht="13.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1:16" ht="13.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1:16" ht="13.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1:16" ht="13.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1:16" ht="13.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</row>
    <row r="874" spans="1:16" ht="13.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</row>
    <row r="875" spans="1:16" ht="13.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</row>
    <row r="876" spans="1:16" ht="13.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</row>
    <row r="877" spans="1:16" ht="13.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</row>
    <row r="878" spans="1:16" ht="13.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</row>
    <row r="879" spans="1:16" ht="13.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</row>
    <row r="880" spans="1:16" ht="13.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</row>
    <row r="881" spans="1:16" ht="13.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</row>
    <row r="882" spans="1:16" ht="13.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</row>
    <row r="883" spans="1:16" ht="13.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</row>
    <row r="884" spans="1:16" ht="13.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</row>
    <row r="885" spans="1:16" ht="13.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</row>
    <row r="886" spans="1:16" ht="13.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1:16" ht="13.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</row>
    <row r="888" spans="1:16" ht="13.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</row>
    <row r="889" spans="1:16" ht="13.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0" spans="1:16" ht="13.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</row>
    <row r="891" spans="1:16" ht="13.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</row>
    <row r="892" spans="1:16" ht="13.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</row>
    <row r="893" spans="1:16" ht="13.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</row>
    <row r="894" spans="1:16" ht="13.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</row>
    <row r="895" spans="1:16" ht="13.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</row>
    <row r="896" spans="1:16" ht="13.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</row>
    <row r="897" spans="1:16" ht="13.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</row>
    <row r="898" spans="1:16" ht="13.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</row>
    <row r="899" spans="1:16" ht="13.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</row>
    <row r="900" spans="1:16" ht="13.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</row>
    <row r="901" spans="1:16" ht="13.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</row>
    <row r="902" spans="1:16" ht="13.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</row>
    <row r="903" spans="1:16" ht="13.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</row>
    <row r="904" spans="1:16" ht="13.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</row>
    <row r="905" spans="1:16" ht="13.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</row>
    <row r="906" spans="1:16" ht="13.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</row>
    <row r="907" spans="1:16" ht="13.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</row>
    <row r="908" spans="1:16" ht="13.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</row>
    <row r="909" spans="1:16" ht="13.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</row>
    <row r="910" spans="1:16" ht="13.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</row>
    <row r="911" spans="1:16" ht="13.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</row>
    <row r="912" spans="1:16" ht="13.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</row>
    <row r="913" spans="1:16" ht="13.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</row>
    <row r="914" spans="1:16" ht="13.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</row>
    <row r="915" spans="1:16" ht="13.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</row>
    <row r="916" spans="1:16" ht="13.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</row>
    <row r="917" spans="1:16" ht="13.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</row>
    <row r="918" spans="1:16" ht="13.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</row>
    <row r="919" spans="1:16" ht="13.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ht="13.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</row>
    <row r="921" spans="1:16" ht="13.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</row>
    <row r="922" spans="1:16" ht="13.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</row>
    <row r="923" spans="1:16" ht="13.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</row>
    <row r="924" spans="1:16" ht="13.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</row>
    <row r="925" spans="1:16" ht="13.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</row>
    <row r="926" spans="1:16" ht="13.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</row>
    <row r="927" spans="1:16" ht="13.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</row>
    <row r="928" spans="1:16" ht="13.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</row>
    <row r="929" spans="1:16" ht="13.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</row>
    <row r="930" spans="1:16" ht="13.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</row>
    <row r="931" spans="1:16" ht="13.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</row>
    <row r="932" spans="1:16" ht="13.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</row>
    <row r="933" spans="1:16" ht="13.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</row>
    <row r="934" spans="1:16" ht="13.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</row>
    <row r="935" spans="1:16" ht="13.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</row>
    <row r="936" spans="1:16" ht="13.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</row>
    <row r="937" spans="1:16" ht="13.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</row>
    <row r="938" spans="1:16" ht="13.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</row>
    <row r="939" spans="1:16" ht="13.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</row>
    <row r="940" spans="1:16" ht="13.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</row>
    <row r="941" spans="1:16" ht="13.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</row>
    <row r="942" spans="1:16" ht="13.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</row>
    <row r="943" spans="1:16" ht="13.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</row>
    <row r="944" spans="1:16" ht="13.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</row>
    <row r="945" spans="1:16" ht="13.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</row>
    <row r="946" spans="1:16" ht="13.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</row>
    <row r="947" spans="1:16" ht="13.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</row>
    <row r="948" spans="1:16" ht="13.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</row>
    <row r="949" spans="1:16" ht="13.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</row>
    <row r="950" spans="1:16" ht="13.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</row>
    <row r="951" spans="1:16" ht="13.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</row>
    <row r="952" spans="1:16" ht="13.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</row>
    <row r="953" spans="1:16" ht="13.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</row>
    <row r="954" spans="1:16" ht="13.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</row>
    <row r="955" spans="1:16" ht="13.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</row>
    <row r="956" spans="1:16" ht="13.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</row>
    <row r="957" spans="1:16" ht="13.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</row>
    <row r="958" spans="1:16" ht="13.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</row>
    <row r="959" spans="1:16" ht="13.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</row>
    <row r="960" spans="1:16" ht="13.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</row>
    <row r="961" spans="1:16" ht="13.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</row>
    <row r="962" spans="1:16" ht="13.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</row>
    <row r="963" spans="1:16" ht="13.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</row>
    <row r="964" spans="1:16" ht="13.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</row>
    <row r="965" spans="1:16" ht="13.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</row>
    <row r="966" spans="1:16" ht="13.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</row>
    <row r="967" spans="1:16" ht="13.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</row>
    <row r="968" spans="1:16" ht="13.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</row>
    <row r="969" spans="1:16" ht="13.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</row>
    <row r="970" spans="1:16" ht="13.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</row>
    <row r="971" spans="1:16" ht="13.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</row>
    <row r="972" spans="1:16" ht="13.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</row>
    <row r="973" spans="1:16" ht="13.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ht="13.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</row>
    <row r="975" spans="1:16" ht="13.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</row>
    <row r="976" spans="1:16" ht="13.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</row>
    <row r="977" spans="1:16" ht="13.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</row>
    <row r="978" spans="1:16" ht="13.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</row>
    <row r="979" spans="1:16" ht="13.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</row>
    <row r="980" spans="1:16" ht="13.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</row>
    <row r="981" spans="1:16" ht="13.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</row>
    <row r="982" spans="1:16" ht="13.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</row>
    <row r="983" spans="1:16" ht="13.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</row>
    <row r="984" spans="1:16" ht="13.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</row>
    <row r="985" spans="1:16" ht="13.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</row>
    <row r="986" spans="1:16" ht="13.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</row>
    <row r="987" spans="1:16" ht="13.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</row>
    <row r="988" spans="1:16" ht="13.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</row>
    <row r="989" spans="1:16" ht="13.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</row>
    <row r="990" spans="1:16" ht="13.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</row>
    <row r="991" spans="1:16" ht="13.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</row>
    <row r="992" spans="1:16" ht="13.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</row>
    <row r="993" spans="1:16" ht="13.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</row>
    <row r="994" spans="1:16" ht="13.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</row>
    <row r="995" spans="1:16" ht="13.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</row>
    <row r="996" spans="1:16" ht="13.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</row>
    <row r="997" spans="1:16" ht="13.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</row>
    <row r="998" spans="1:16" ht="13.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</row>
    <row r="999" spans="1:16" ht="13.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</row>
    <row r="1000" spans="1:16" ht="13.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</row>
    <row r="1001" spans="1:16" ht="13.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</row>
    <row r="1002" spans="1:16" ht="13.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</row>
    <row r="1003" spans="1:16" ht="13.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</row>
    <row r="1004" spans="1:16" ht="13.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</row>
    <row r="1005" spans="1:16" ht="13.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</row>
    <row r="1006" spans="1:16" ht="13.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</row>
    <row r="1007" spans="1:16" ht="13.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</row>
    <row r="1008" spans="1:16" ht="13.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</row>
    <row r="1009" spans="1:16" ht="13.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</row>
    <row r="1010" spans="1:16" ht="13.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</row>
    <row r="1011" spans="1:16" ht="13.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</row>
    <row r="1012" spans="1:16" ht="13.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</row>
    <row r="1013" spans="1:16" ht="13.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</row>
    <row r="1014" spans="1:16" ht="13.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</row>
    <row r="1015" spans="1:16" ht="13.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</row>
    <row r="1016" spans="1:16" ht="13.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</row>
    <row r="1017" spans="1:16" ht="13.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</row>
    <row r="1018" spans="1:16" ht="13.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</row>
    <row r="1019" spans="1:16" ht="13.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</row>
    <row r="1020" spans="1:16" ht="13.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</row>
    <row r="1021" spans="1:16" ht="13.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</row>
    <row r="1022" spans="1:16" ht="13.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</row>
    <row r="1023" spans="1:16" ht="13.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</row>
    <row r="1024" spans="1:16" ht="13.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</row>
    <row r="1025" spans="1:16" ht="13.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</row>
    <row r="1026" spans="1:16" ht="13.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</row>
    <row r="1027" spans="1:16" ht="13.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ht="13.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</row>
    <row r="1029" spans="1:16" ht="13.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</row>
    <row r="1030" spans="1:16" ht="13.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</row>
    <row r="1031" spans="1:16" ht="13.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</row>
    <row r="1032" spans="1:16" ht="13.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</row>
    <row r="1033" spans="1:16" ht="13.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</row>
    <row r="1034" spans="1:16" ht="13.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</row>
    <row r="1035" spans="1:16" ht="13.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</row>
    <row r="1036" spans="1:16" ht="13.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</row>
    <row r="1037" spans="1:16" ht="13.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</row>
    <row r="1038" spans="1:16" ht="13.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</row>
    <row r="1039" spans="1:16" ht="13.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</row>
    <row r="1040" spans="1:16" ht="13.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</row>
    <row r="1041" spans="1:16" ht="13.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</row>
    <row r="1042" spans="1:16" ht="13.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</row>
    <row r="1043" spans="1:16" ht="13.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</row>
    <row r="1044" spans="1:16" ht="13.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</row>
    <row r="1045" spans="1:16" ht="13.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</row>
    <row r="1046" spans="1:16" ht="13.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</row>
    <row r="1047" spans="1:16" ht="13.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</row>
    <row r="1048" spans="1:16" ht="13.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</row>
    <row r="1049" spans="1:16" ht="13.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</row>
    <row r="1050" spans="1:16" ht="13.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</row>
    <row r="1051" spans="1:16" ht="13.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</row>
    <row r="1052" spans="1:16" ht="13.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</row>
    <row r="1053" spans="1:16" ht="13.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</row>
    <row r="1054" spans="1:16" ht="13.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</row>
    <row r="1055" spans="1:16" ht="13.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</row>
    <row r="1056" spans="1:16" ht="13.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</row>
    <row r="1057" spans="1:16" ht="13.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</row>
    <row r="1058" spans="1:16" ht="13.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</row>
    <row r="1059" spans="1:16" ht="13.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</row>
    <row r="1060" spans="1:16" ht="13.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</row>
    <row r="1061" spans="1:16" ht="13.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</row>
    <row r="1062" spans="1:16" ht="13.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</row>
    <row r="1063" spans="1:16" ht="13.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</row>
    <row r="1064" spans="1:16" ht="13.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</row>
    <row r="1065" spans="1:16" ht="13.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</row>
    <row r="1066" spans="1:16" ht="13.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</row>
    <row r="1067" spans="1:16" ht="13.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</row>
    <row r="1068" spans="1:16" ht="13.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</row>
    <row r="1069" spans="1:16" ht="13.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</row>
    <row r="1070" spans="1:16" ht="13.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</row>
    <row r="1071" spans="1:16" ht="13.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</row>
    <row r="1072" spans="1:16" ht="13.5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</row>
    <row r="1073" spans="1:16" ht="13.5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</row>
    <row r="1074" spans="1:16" ht="13.5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</row>
    <row r="1075" spans="1:16" ht="13.5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</row>
    <row r="1076" spans="1:16" ht="13.5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</row>
    <row r="1077" spans="1:16" ht="13.5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</row>
    <row r="1078" spans="1:16" ht="13.5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</row>
    <row r="1079" spans="1:16" ht="13.5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</row>
    <row r="1080" spans="1:16" ht="13.5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</row>
    <row r="1081" spans="1:16" ht="13.5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ht="13.5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</row>
    <row r="1083" spans="1:16" ht="13.5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</row>
    <row r="1084" spans="1:16" ht="13.5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</row>
    <row r="1085" spans="1:16" ht="13.5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</row>
    <row r="1086" spans="1:16" ht="13.5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</row>
    <row r="1087" spans="1:16" ht="13.5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</row>
    <row r="1088" spans="1:16" ht="13.5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</row>
    <row r="1089" spans="1:16" ht="13.5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</row>
    <row r="1090" spans="1:16" ht="13.5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</row>
    <row r="1091" spans="1:16" ht="13.5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</row>
    <row r="1092" spans="1:16" ht="13.5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</row>
    <row r="1093" spans="1:16" ht="13.5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</row>
    <row r="1094" spans="1:16" ht="13.5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</row>
    <row r="1095" spans="1:16" ht="13.5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</row>
    <row r="1096" spans="1:16" ht="13.5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</row>
    <row r="1097" spans="1:16" ht="13.5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</row>
    <row r="1098" spans="1:16" ht="13.5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</row>
    <row r="1099" spans="1:16" ht="13.5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</row>
    <row r="1100" spans="1:16" ht="13.5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</row>
    <row r="1101" spans="1:16" ht="13.5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</row>
    <row r="1102" spans="1:16" ht="13.5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</row>
    <row r="1103" spans="1:16" ht="13.5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</row>
    <row r="1104" spans="1:16" ht="13.5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</row>
    <row r="1105" spans="1:16" ht="13.5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</row>
    <row r="1106" spans="1:16" ht="13.5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</row>
    <row r="1107" spans="1:16" ht="13.5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</row>
    <row r="1108" spans="1:16" ht="13.5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</row>
    <row r="1109" spans="1:16" ht="13.5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</row>
    <row r="1110" spans="1:16" ht="13.5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</row>
    <row r="1111" spans="1:16" ht="13.5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</row>
    <row r="1112" spans="1:16" ht="13.5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</row>
    <row r="1113" spans="1:16" ht="13.5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</row>
    <row r="1114" spans="1:16" ht="13.5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</row>
    <row r="1115" spans="1:16" ht="13.5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</row>
    <row r="1116" spans="1:16" ht="13.5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</row>
    <row r="1117" spans="1:16" ht="13.5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</row>
    <row r="1118" spans="1:16" ht="13.5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</row>
    <row r="1119" spans="1:16" ht="13.5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</row>
    <row r="1120" spans="1:16" ht="13.5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</row>
    <row r="1121" spans="1:16" ht="13.5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</row>
    <row r="1122" spans="1:16" ht="13.5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</row>
    <row r="1123" spans="1:16" ht="13.5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</row>
    <row r="1124" spans="1:16" ht="13.5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</row>
    <row r="1125" spans="1:16" ht="13.5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</row>
    <row r="1126" spans="1:16" ht="13.5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</row>
    <row r="1127" spans="1:16" ht="13.5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</row>
    <row r="1128" spans="1:16" ht="13.5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</row>
    <row r="1129" spans="1:16" ht="13.5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</row>
    <row r="1130" spans="1:16" ht="13.5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</row>
    <row r="1131" spans="1:16" ht="13.5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</row>
    <row r="1132" spans="1:16" ht="13.5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</row>
    <row r="1133" spans="1:16" ht="13.5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</row>
    <row r="1134" spans="1:16" ht="13.5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</row>
    <row r="1135" spans="1:16" ht="13.5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ht="13.5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</row>
    <row r="1137" spans="1:16" ht="13.5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</row>
    <row r="1138" spans="1:16" ht="13.5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</row>
    <row r="1139" spans="1:16" ht="13.5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</row>
    <row r="1140" spans="1:16" ht="13.5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</row>
    <row r="1141" spans="1:16" ht="13.5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</row>
    <row r="1142" spans="1:16" ht="13.5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3.5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3.5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</row>
    <row r="1145" spans="1:16" ht="13.5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</row>
    <row r="1146" spans="1:16" ht="13.5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</row>
    <row r="1147" spans="1:16" ht="13.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</row>
    <row r="1148" spans="1:16" ht="13.5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</row>
    <row r="1149" spans="1:16" ht="13.5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</row>
    <row r="1150" spans="1:16" ht="13.5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</row>
    <row r="1151" spans="1:16" ht="13.5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</row>
    <row r="1152" spans="1:16" ht="13.5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</row>
    <row r="1153" spans="1:16" ht="13.5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</row>
    <row r="1154" spans="1:16" ht="13.5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</row>
    <row r="1155" spans="1:16" ht="13.5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</row>
    <row r="1156" spans="1:16" ht="13.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</row>
    <row r="1157" spans="1:16" ht="13.5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</row>
    <row r="1158" spans="1:16" ht="13.5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</row>
    <row r="1159" spans="1:16" ht="13.5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</row>
    <row r="1160" spans="1:16" ht="13.5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</row>
    <row r="1161" spans="1:16" ht="13.5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</row>
    <row r="1162" spans="1:16" ht="13.5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</row>
    <row r="1163" spans="1:16" ht="13.5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</row>
    <row r="1164" spans="1:16" ht="13.5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</row>
    <row r="1165" spans="1:16" ht="13.5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</row>
    <row r="1166" spans="1:16" ht="13.5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</row>
    <row r="1167" spans="1:16" ht="13.5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</row>
    <row r="1168" spans="1:16" ht="13.5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</row>
    <row r="1169" spans="1:16" ht="13.5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</row>
    <row r="1170" spans="1:16" ht="13.5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</row>
    <row r="1171" spans="1:16" ht="13.5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</row>
    <row r="1172" spans="1:16" ht="13.5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</row>
    <row r="1173" spans="1:16" ht="13.5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</row>
    <row r="1174" spans="1:16" ht="13.5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</row>
    <row r="1175" spans="1:16" ht="13.5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</row>
    <row r="1176" spans="1:16" ht="13.5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</row>
    <row r="1177" spans="1:16" ht="13.5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</row>
    <row r="1178" spans="1:16" ht="13.5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</row>
    <row r="1179" spans="1:16" ht="13.5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</row>
    <row r="1180" spans="1:16" ht="13.5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</row>
    <row r="1181" spans="1:16" ht="13.5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</row>
    <row r="1182" spans="1:16" ht="13.5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</row>
    <row r="1183" spans="1:16" ht="13.5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</row>
    <row r="1184" spans="1:16" ht="13.5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</row>
    <row r="1185" spans="1:16" ht="13.5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</row>
    <row r="1186" spans="1:16" ht="13.5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</row>
    <row r="1187" spans="1:16" ht="13.5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</row>
    <row r="1188" spans="1:16" ht="13.5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</row>
    <row r="1189" spans="1:16" ht="13.5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ht="13.5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</row>
    <row r="1191" spans="1:16" ht="13.5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</row>
    <row r="1192" spans="1:16" ht="13.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</row>
    <row r="1193" spans="1:16" ht="13.5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</row>
    <row r="1194" spans="1:16" ht="13.5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</row>
    <row r="1195" spans="1:16" ht="13.5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</row>
    <row r="1196" spans="1:16" ht="13.5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</row>
    <row r="1197" spans="1:16" ht="13.5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</row>
    <row r="1198" spans="1:16" ht="13.5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</row>
    <row r="1199" spans="1:16" ht="13.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</row>
    <row r="1200" spans="1:16" ht="13.5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</row>
    <row r="1201" spans="1:16" ht="13.5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</row>
    <row r="1202" spans="1:16" ht="13.5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</row>
    <row r="1203" spans="1:16" ht="13.5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</row>
    <row r="1204" spans="1:16" ht="13.5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</row>
    <row r="1205" spans="1:16" ht="13.5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</row>
    <row r="1206" spans="1:16" ht="13.5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</row>
    <row r="1207" spans="1:16" ht="13.5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</row>
    <row r="1208" spans="1:16" ht="13.5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</row>
    <row r="1209" spans="1:16" ht="13.5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</row>
    <row r="1210" spans="1:16" ht="13.5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</row>
    <row r="1211" spans="1:16" ht="13.5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</row>
    <row r="1212" spans="1:16" ht="13.5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</row>
    <row r="1213" spans="1:16" ht="13.5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</row>
    <row r="1214" spans="1:16" ht="13.5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</row>
    <row r="1215" spans="1:16" ht="13.5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</row>
    <row r="1216" spans="1:16" ht="13.5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</row>
    <row r="1217" spans="1:16" ht="13.5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</row>
    <row r="1218" spans="1:16" ht="13.5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</row>
    <row r="1219" spans="1:16" ht="13.5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</row>
    <row r="1220" spans="1:16" ht="13.5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</row>
    <row r="1221" spans="1:16" ht="13.5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</row>
    <row r="1222" spans="1:16" ht="13.5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</row>
    <row r="1223" spans="1:16" ht="13.5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</row>
    <row r="1224" spans="1:16" ht="13.5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</row>
    <row r="1225" spans="1:16" ht="13.5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</row>
    <row r="1226" spans="1:16" ht="13.5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</row>
    <row r="1227" spans="1:16" ht="13.5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</row>
    <row r="1228" spans="1:16" ht="13.5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</row>
    <row r="1229" spans="1:16" ht="13.5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</row>
    <row r="1230" spans="1:16" ht="13.5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</row>
    <row r="1231" spans="1:16" ht="13.5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</row>
    <row r="1232" spans="1:16" ht="13.5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</row>
    <row r="1233" spans="1:16" ht="13.5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</row>
    <row r="1234" spans="1:16" ht="13.5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</row>
    <row r="1235" spans="1:16" ht="13.5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</row>
    <row r="1236" spans="1:16" ht="13.5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</row>
    <row r="1237" spans="1:16" ht="13.5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</row>
    <row r="1238" spans="1:16" ht="13.5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</row>
    <row r="1239" spans="1:16" ht="13.5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</row>
    <row r="1240" spans="1:16" ht="13.5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</row>
    <row r="1241" spans="1:16" ht="13.5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</row>
    <row r="1242" spans="1:16" ht="13.5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</row>
    <row r="1243" spans="1:16" ht="13.5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ht="13.5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</row>
    <row r="1245" spans="1:16" ht="13.5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</row>
    <row r="1246" spans="1:16" ht="13.5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</row>
    <row r="1247" spans="1:16" ht="13.5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</row>
    <row r="1248" spans="1:16" ht="13.5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</row>
    <row r="1249" spans="1:16" ht="13.5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</row>
    <row r="1250" spans="1:16" ht="13.5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</row>
    <row r="1251" spans="1:16" ht="13.5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</row>
    <row r="1252" spans="1:16" ht="13.5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</row>
    <row r="1253" spans="1:16" ht="13.5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</row>
    <row r="1254" spans="1:16" ht="13.5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</row>
    <row r="1255" spans="1:16" ht="13.5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</row>
    <row r="1256" spans="1:16" ht="13.5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</row>
    <row r="1257" spans="1:16" ht="13.5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</row>
    <row r="1258" spans="1:16" ht="13.5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</row>
    <row r="1259" spans="1:16" ht="13.5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</row>
    <row r="1260" spans="1:16" ht="13.5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</row>
    <row r="1261" spans="1:16" ht="13.5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</row>
    <row r="1262" spans="1:16" ht="13.5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</row>
    <row r="1263" spans="1:16" ht="13.5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</row>
    <row r="1264" spans="1:16" ht="13.5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</row>
    <row r="1265" spans="1:16" ht="13.5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</row>
    <row r="1266" spans="1:16" ht="13.5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</row>
    <row r="1267" spans="1:16" ht="13.5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</row>
    <row r="1268" spans="1:16" ht="13.5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</row>
    <row r="1269" spans="1:16" ht="13.5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</row>
    <row r="1270" spans="1:16" ht="13.5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</row>
    <row r="1271" spans="1:16" ht="13.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</row>
    <row r="1272" spans="1:16" ht="13.5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</row>
    <row r="1273" spans="1:16" ht="13.5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</row>
    <row r="1274" spans="1:16" ht="13.5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</row>
    <row r="1275" spans="1:16" ht="13.5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</row>
    <row r="1276" spans="1:16" ht="13.5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</row>
    <row r="1277" spans="1:16" ht="13.5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</row>
    <row r="1278" spans="1:16" ht="13.5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</row>
    <row r="1279" spans="1:16" ht="13.5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</row>
    <row r="1280" spans="1:16" ht="13.5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</row>
    <row r="1281" spans="1:16" ht="13.5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</row>
    <row r="1282" spans="1:16" ht="13.5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</row>
    <row r="1283" spans="1:16" ht="13.5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</row>
    <row r="1284" spans="1:16" ht="13.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</row>
    <row r="1285" spans="1:16" ht="13.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</row>
    <row r="1286" spans="1:16" ht="13.5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</row>
    <row r="1287" spans="1:16" ht="13.5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</row>
    <row r="1288" spans="1:16" ht="13.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</row>
    <row r="1289" spans="1:16" ht="13.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</row>
    <row r="1290" spans="1:16" ht="13.5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</row>
    <row r="1291" spans="1:16" ht="13.5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</row>
    <row r="1292" spans="1:16" ht="13.5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</row>
    <row r="1293" spans="1:16" ht="13.5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</row>
    <row r="1294" spans="1:16" ht="13.5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</row>
    <row r="1295" spans="1:16" ht="13.5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</row>
    <row r="1296" spans="1:16" ht="13.5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</row>
    <row r="1297" spans="1:16" ht="13.5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1:16" ht="13.5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</row>
    <row r="1299" spans="1:16" ht="13.5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</row>
    <row r="1300" spans="1:16" ht="13.5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</row>
    <row r="1301" spans="1:16" ht="13.5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</row>
    <row r="1302" spans="1:16" ht="13.5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</row>
    <row r="1303" spans="1:16" ht="13.5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</row>
    <row r="1304" spans="1:16" ht="13.5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</row>
    <row r="1305" spans="1:16" ht="13.5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</row>
    <row r="1306" spans="1:16" ht="13.5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</row>
    <row r="1307" spans="1:16" ht="13.5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</row>
    <row r="1308" spans="1:16" ht="13.5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</row>
    <row r="1309" spans="1:16" ht="13.5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</row>
    <row r="1310" spans="1:16" ht="13.5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</row>
    <row r="1311" spans="1:16" ht="13.5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</row>
    <row r="1312" spans="1:16" ht="13.5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</row>
    <row r="1313" spans="1:16" ht="13.5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</row>
    <row r="1314" spans="1:16" ht="13.5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</row>
    <row r="1315" spans="1:16" ht="13.5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</row>
    <row r="1316" spans="1:16" ht="13.5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</row>
    <row r="1317" spans="1:16" ht="13.5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</row>
    <row r="1318" spans="1:16" ht="13.5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</row>
    <row r="1319" spans="1:16" ht="13.5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</row>
    <row r="1320" spans="1:16" ht="13.5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</row>
    <row r="1321" spans="1:16" ht="13.5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</row>
    <row r="1322" spans="1:16" ht="13.5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</row>
    <row r="1323" spans="1:16" ht="13.5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</row>
    <row r="1324" spans="1:16" ht="13.5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</row>
    <row r="1325" spans="1:16" ht="13.5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</row>
    <row r="1326" spans="1:16" ht="13.5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</row>
    <row r="1327" spans="1:16" ht="13.5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</row>
    <row r="1328" spans="1:16" ht="13.5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</row>
    <row r="1329" spans="1:16" ht="13.5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</row>
    <row r="1330" spans="1:16" ht="13.5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</row>
    <row r="1331" spans="1:16" ht="13.5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</row>
    <row r="1332" spans="1:16" ht="13.5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</row>
    <row r="1333" spans="1:16" ht="13.5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</row>
    <row r="1334" spans="1:16" ht="13.5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</row>
    <row r="1335" spans="1:16" ht="13.5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</row>
    <row r="1336" spans="1:16" ht="13.5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</row>
    <row r="1337" spans="1:16" ht="13.5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</row>
    <row r="1338" spans="1:16" ht="13.5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</row>
    <row r="1339" spans="1:16" ht="13.5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</row>
    <row r="1340" spans="1:16" ht="13.5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</row>
    <row r="1341" spans="1:16" ht="13.5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</row>
    <row r="1342" spans="1:16" ht="13.5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</row>
    <row r="1343" spans="1:16" ht="13.5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</row>
    <row r="1344" spans="1:16" ht="13.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</row>
    <row r="1345" spans="1:16" ht="13.5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</row>
    <row r="1346" spans="1:16" ht="13.5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</row>
    <row r="1347" spans="1:16" ht="13.5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</row>
    <row r="1348" spans="1:16" ht="13.5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</row>
    <row r="1349" spans="1:16" ht="13.5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</row>
    <row r="1350" spans="1:16" ht="13.5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</row>
    <row r="1351" spans="1:16" ht="13.5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1:16" ht="13.5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</row>
    <row r="1353" spans="1:16" ht="13.5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</row>
    <row r="1354" spans="1:16" ht="13.5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</row>
    <row r="1355" spans="1:16" ht="13.5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</row>
    <row r="1356" spans="1:16" ht="13.5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</row>
    <row r="1357" spans="1:16" ht="13.5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</row>
    <row r="1358" spans="1:16" ht="13.5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</row>
    <row r="1359" spans="1:16" ht="13.5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</row>
    <row r="1360" spans="1:16" ht="13.5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</row>
    <row r="1361" spans="1:16" ht="13.5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</row>
    <row r="1362" spans="1:16" ht="13.5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</row>
    <row r="1363" spans="1:16" ht="13.5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</row>
    <row r="1364" spans="1:16" ht="13.5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</row>
    <row r="1365" spans="1:16" ht="13.5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</row>
    <row r="1366" spans="1:16" ht="13.5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</row>
    <row r="1367" spans="1:16" ht="13.5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</row>
    <row r="1368" spans="1:16" ht="13.5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</row>
    <row r="1369" spans="1:16" ht="13.5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</row>
    <row r="1370" spans="1:16" ht="13.5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</row>
    <row r="1371" spans="1:16" ht="13.5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</row>
    <row r="1372" spans="1:16" ht="13.5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</row>
    <row r="1373" spans="1:16" ht="13.5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</row>
    <row r="1374" spans="1:16" ht="13.5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</row>
    <row r="1375" spans="1:16" ht="13.5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</row>
    <row r="1376" spans="1:16" ht="13.5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</row>
    <row r="1377" spans="1:16" ht="13.5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</row>
    <row r="1378" spans="1:16" ht="13.5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</row>
    <row r="1379" spans="1:16" ht="13.5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</row>
    <row r="1380" spans="1:16" ht="13.5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</row>
    <row r="1381" spans="1:16" ht="13.5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</row>
    <row r="1382" spans="1:16" ht="13.5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</row>
    <row r="1383" spans="1:16" ht="13.5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</row>
    <row r="1384" spans="1:16" ht="13.5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</row>
    <row r="1385" spans="1:16" ht="13.5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</row>
    <row r="1386" spans="1:16" ht="13.5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</row>
    <row r="1387" spans="1:16" ht="13.5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</row>
    <row r="1388" spans="1:16" ht="13.5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</row>
    <row r="1389" spans="1:16" ht="13.5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</row>
    <row r="1390" spans="1:16" ht="13.5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</row>
    <row r="1391" spans="1:16" ht="13.5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</row>
    <row r="1392" spans="1:16" ht="13.5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</row>
    <row r="1393" spans="1:16" ht="13.5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</row>
    <row r="1394" spans="1:16" ht="13.5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</row>
    <row r="1395" spans="1:16" ht="13.5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</row>
    <row r="1396" spans="1:16" ht="13.5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</row>
    <row r="1397" spans="1:16" ht="13.5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</row>
    <row r="1398" spans="1:16" ht="13.5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</row>
    <row r="1399" spans="1:16" ht="13.5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</row>
    <row r="1400" spans="1:16" ht="13.5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</row>
    <row r="1401" spans="1:16" ht="13.5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</row>
    <row r="1402" spans="1:16" ht="13.5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</row>
    <row r="1403" spans="1:16" ht="13.5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</row>
    <row r="1404" spans="1:16" ht="13.5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</row>
    <row r="1405" spans="1:16" ht="13.5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ht="13.5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</row>
    <row r="1407" spans="1:16" ht="13.5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</row>
    <row r="1408" spans="1:16" ht="13.5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</row>
    <row r="1409" spans="1:16" ht="13.5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</row>
    <row r="1410" spans="1:16" ht="13.5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</row>
    <row r="1411" spans="1:16" ht="13.5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</row>
    <row r="1412" spans="1:16" ht="13.5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</row>
    <row r="1413" spans="1:16" ht="13.5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</row>
    <row r="1414" spans="1:16" ht="13.5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</row>
    <row r="1415" spans="1:16" ht="13.5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</row>
    <row r="1416" spans="1:16" ht="13.5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</row>
    <row r="1417" spans="1:16" ht="13.5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</row>
    <row r="1418" spans="1:16" ht="13.5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</row>
    <row r="1419" spans="1:16" ht="13.5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</row>
    <row r="1420" spans="1:16" ht="13.5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</row>
    <row r="1421" spans="1:16" ht="13.5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</row>
    <row r="1422" spans="1:16" ht="13.5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</row>
    <row r="1423" spans="1:16" ht="13.5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</row>
    <row r="1424" spans="1:16" ht="13.5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</row>
    <row r="1425" spans="1:16" ht="13.5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</row>
    <row r="1426" spans="1:16" ht="13.5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</row>
    <row r="1427" spans="1:16" ht="13.5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</row>
    <row r="1428" spans="1:16" ht="13.5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</row>
    <row r="1429" spans="1:16" ht="13.5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</row>
    <row r="1430" spans="1:16" ht="13.5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</row>
    <row r="1431" spans="1:16" ht="13.5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</row>
    <row r="1432" spans="1:16" ht="13.5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</row>
    <row r="1433" spans="1:16" ht="13.5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</row>
    <row r="1434" spans="1:16" ht="13.5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</row>
    <row r="1435" spans="1:16" ht="13.5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</row>
    <row r="1436" spans="1:16" ht="13.5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</row>
    <row r="1437" spans="1:16" ht="13.5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</row>
    <row r="1438" spans="1:16" ht="13.5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</row>
    <row r="1439" spans="1:16" ht="13.5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</row>
    <row r="1440" spans="1:16" ht="13.5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</row>
    <row r="1441" spans="1:16" ht="13.5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</row>
    <row r="1442" spans="1:16" ht="13.5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</row>
    <row r="1443" spans="1:16" ht="13.5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</row>
    <row r="1444" spans="1:16" ht="13.5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</row>
    <row r="1445" spans="1:16" ht="13.5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</row>
    <row r="1446" spans="1:16" ht="13.5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</row>
    <row r="1447" spans="1:16" ht="13.5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</row>
    <row r="1448" spans="1:16" ht="13.5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</row>
    <row r="1449" spans="1:16" ht="13.5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</row>
    <row r="1450" spans="1:16" ht="13.5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</row>
    <row r="1451" spans="1:16" ht="13.5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</row>
    <row r="1452" spans="1:16" ht="13.5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</row>
    <row r="1453" spans="1:16" ht="13.5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</row>
    <row r="1454" spans="1:16" ht="13.5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</row>
    <row r="1455" spans="1:16" ht="13.5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</row>
    <row r="1456" spans="1:16" ht="13.5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</row>
    <row r="1457" spans="1:16" ht="13.5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</row>
    <row r="1458" spans="1:16" ht="13.5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</row>
    <row r="1459" spans="1:16" ht="13.5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ht="13.5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</row>
    <row r="1461" spans="1:16" ht="13.5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</row>
    <row r="1462" spans="1:16" ht="13.5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</row>
    <row r="1463" spans="1:16" ht="13.5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</row>
    <row r="1464" spans="1:16" ht="13.5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</row>
    <row r="1465" spans="1:16" ht="13.5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</row>
    <row r="1466" spans="1:16" ht="13.5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</row>
    <row r="1467" spans="1:16" ht="13.5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</row>
    <row r="1468" spans="1:16" ht="13.5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</row>
    <row r="1469" spans="1:16" ht="13.5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</row>
    <row r="1470" spans="1:16" ht="13.5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</row>
    <row r="1471" spans="1:16" ht="13.5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</row>
    <row r="1472" spans="1:16" ht="13.5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</row>
    <row r="1473" spans="1:16" ht="13.5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</row>
    <row r="1474" spans="1:16" ht="13.5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</row>
    <row r="1475" spans="1:16" ht="13.5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</row>
    <row r="1476" spans="1:16" ht="13.5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</row>
    <row r="1477" spans="1:16" ht="13.5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</row>
    <row r="1478" spans="1:16" ht="13.5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</row>
    <row r="1479" spans="1:16" ht="13.5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</row>
    <row r="1480" spans="1:16" ht="13.5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</row>
    <row r="1481" spans="1:16" ht="13.5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</row>
    <row r="1482" spans="1:16" ht="13.5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</row>
    <row r="1483" spans="1:16" ht="13.5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</row>
    <row r="1484" spans="1:16" ht="13.5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</row>
    <row r="1485" spans="1:16" ht="13.5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</row>
    <row r="1486" spans="1:16" ht="13.5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</row>
    <row r="1487" spans="1:16" ht="13.5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</row>
    <row r="1488" spans="1:16" ht="13.5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</row>
    <row r="1489" spans="1:16" ht="13.5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</row>
    <row r="1490" spans="1:16" ht="13.5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</row>
    <row r="1491" spans="1:16" ht="13.5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</row>
    <row r="1492" spans="1:16" ht="13.5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</row>
    <row r="1493" spans="1:16" ht="13.5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</row>
    <row r="1494" spans="1:16" ht="13.5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</row>
    <row r="1495" spans="1:16" ht="13.5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</row>
    <row r="1496" spans="1:16" ht="13.5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</row>
    <row r="1497" spans="1:16" ht="13.5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</row>
    <row r="1498" spans="1:16" ht="13.5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</row>
    <row r="1499" spans="1:16" ht="13.5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</row>
    <row r="1500" spans="1:16" ht="13.5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</row>
    <row r="1501" spans="1:16" ht="13.5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</row>
    <row r="1502" spans="1:16" ht="13.5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</row>
    <row r="1503" spans="1:16" ht="13.5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</row>
    <row r="1504" spans="1:16" ht="13.5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</row>
    <row r="1505" spans="1:16" ht="13.5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</row>
    <row r="1506" spans="1:16" ht="13.5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</row>
    <row r="1507" spans="1:16" ht="13.5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</row>
    <row r="1508" spans="1:16" ht="13.5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</row>
    <row r="1509" spans="1:16" ht="13.5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</row>
    <row r="1510" spans="1:16" ht="13.5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</row>
    <row r="1511" spans="1:16" ht="13.5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</row>
    <row r="1512" spans="1:16" ht="13.5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</row>
    <row r="1513" spans="1:16" ht="13.5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ht="13.5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</row>
    <row r="1515" spans="1:16" ht="13.5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</row>
    <row r="1516" spans="1:16" ht="13.5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</row>
    <row r="1517" spans="1:16" ht="13.5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</row>
    <row r="1518" spans="1:16" ht="13.5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</row>
    <row r="1519" spans="1:16" ht="13.5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</row>
    <row r="1520" spans="1:16" ht="13.5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</row>
    <row r="1521" spans="1:16" ht="13.5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</row>
    <row r="1522" spans="1:16" ht="13.5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</row>
    <row r="1523" spans="1:16" ht="13.5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</row>
    <row r="1524" spans="1:16" ht="13.5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</row>
    <row r="1525" spans="1:16" ht="13.5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</row>
    <row r="1526" spans="1:16" ht="13.5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</row>
    <row r="1527" spans="1:16" ht="13.5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</row>
    <row r="1528" spans="1:16" ht="13.5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</row>
    <row r="1529" spans="1:16" ht="13.5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</row>
    <row r="1530" spans="1:16" ht="13.5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</row>
    <row r="1531" spans="1:16" ht="13.5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</row>
    <row r="1532" spans="1:16" ht="13.5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</row>
    <row r="1533" spans="1:16" ht="13.5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</row>
    <row r="1534" spans="1:16" ht="13.5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</row>
    <row r="1535" spans="1:16" ht="13.5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</row>
    <row r="1536" spans="1:16" ht="13.5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</row>
    <row r="1537" spans="1:16" ht="13.5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</row>
    <row r="1538" spans="1:16" ht="13.5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</row>
    <row r="1539" spans="1:16" ht="13.5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</row>
    <row r="1540" spans="1:16" ht="13.5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</row>
    <row r="1541" spans="1:16" ht="13.5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</row>
    <row r="1542" spans="1:16" ht="13.5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</row>
    <row r="1543" spans="1:16" ht="13.5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</row>
    <row r="1544" spans="1:16" ht="13.5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</row>
    <row r="1545" spans="1:16" ht="13.5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</row>
    <row r="1546" spans="1:16" ht="13.5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</row>
    <row r="1547" spans="1:16" ht="13.5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</row>
    <row r="1548" spans="1:16" ht="13.5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</row>
    <row r="1549" spans="1:16" ht="13.5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</row>
    <row r="1550" spans="1:16" ht="13.5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</row>
    <row r="1551" spans="1:16" ht="13.5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</row>
    <row r="1552" spans="1:16" ht="13.5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</row>
    <row r="1553" spans="1:16" ht="13.5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</row>
    <row r="1554" spans="1:16" ht="13.5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</row>
    <row r="1555" spans="1:16" ht="13.5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</row>
    <row r="1556" spans="1:16" ht="13.5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</row>
    <row r="1557" spans="1:16" ht="13.5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</row>
    <row r="1558" spans="1:16" ht="13.5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</row>
    <row r="1559" spans="1:16" ht="13.5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</row>
    <row r="1560" spans="1:16" ht="13.5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</row>
    <row r="1561" spans="1:16" ht="13.5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</row>
    <row r="1562" spans="1:16" ht="13.5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</row>
    <row r="1563" spans="1:16" ht="13.5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</row>
    <row r="1564" spans="1:16" ht="13.5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</row>
    <row r="1565" spans="1:16" ht="13.5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</row>
    <row r="1566" spans="1:16" ht="13.5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</row>
    <row r="1567" spans="1:16" ht="13.5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</row>
    <row r="1568" spans="1:16" ht="13.5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</row>
    <row r="1569" spans="1:16" ht="13.5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</row>
    <row r="1570" spans="1:16" ht="13.5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</row>
    <row r="1571" spans="1:16" ht="13.5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</row>
    <row r="1572" spans="1:16" ht="13.5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</row>
    <row r="1573" spans="1:16" ht="13.5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</row>
    <row r="1574" spans="1:16" ht="13.5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</row>
    <row r="1575" spans="1:16" ht="13.5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</row>
    <row r="1576" spans="1:16" ht="13.5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</row>
    <row r="1577" spans="1:16" ht="13.5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</row>
    <row r="1578" spans="1:16" ht="13.5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</row>
    <row r="1579" spans="1:16" ht="13.5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</row>
    <row r="1580" spans="1:16" ht="13.5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</row>
    <row r="1581" spans="1:16" ht="13.5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</row>
    <row r="1582" spans="1:16" ht="13.5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</row>
    <row r="1583" spans="1:16" ht="13.5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</row>
    <row r="1584" spans="1:16" ht="13.5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</row>
    <row r="1585" spans="1:16" ht="13.5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</row>
    <row r="1586" spans="1:16" ht="13.5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</row>
    <row r="1587" spans="1:16" ht="13.5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</row>
    <row r="1588" spans="1:16" ht="13.5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</row>
    <row r="1589" spans="1:16" ht="13.5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</row>
    <row r="1590" spans="1:16" ht="13.5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</row>
    <row r="1591" spans="1:16" ht="13.5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</row>
    <row r="1592" spans="1:16" ht="13.5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</row>
    <row r="1593" spans="1:16" ht="13.5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</row>
    <row r="1594" spans="1:16" ht="13.5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</row>
    <row r="1595" spans="1:16" ht="13.5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</row>
    <row r="1596" spans="1:16" ht="13.5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</row>
    <row r="1597" spans="1:16" ht="13.5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</row>
    <row r="1598" spans="1:16" ht="13.5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</row>
    <row r="1599" spans="1:16" ht="13.5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</row>
    <row r="1600" spans="1:16" ht="13.5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</row>
    <row r="1601" spans="1:16" ht="13.5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</row>
    <row r="1602" spans="1:16" ht="13.5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</row>
    <row r="1603" spans="1:16" ht="13.5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</row>
    <row r="1604" spans="1:16" ht="13.5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</row>
    <row r="1605" spans="1:16" ht="13.5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</row>
    <row r="1606" spans="1:16" ht="13.5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</row>
    <row r="1607" spans="1:16" ht="13.5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</row>
    <row r="1608" spans="1:16" ht="13.5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</row>
    <row r="1609" spans="1:16" ht="13.5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</row>
    <row r="1610" spans="1:16" ht="13.5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</row>
    <row r="1611" spans="1:16" ht="13.5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</row>
    <row r="1612" spans="1:16" ht="13.5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</row>
    <row r="1613" spans="1:16" ht="13.5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</row>
    <row r="1614" spans="1:16" ht="13.5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</row>
    <row r="1615" spans="1:16" ht="13.5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</row>
    <row r="1616" spans="1:16" ht="13.5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</row>
    <row r="1617" spans="1:16" ht="13.5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</row>
    <row r="1618" spans="1:16" ht="13.5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</row>
    <row r="1619" spans="1:16" ht="13.5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</row>
    <row r="1620" spans="1:16" ht="13.5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</row>
    <row r="1621" spans="1:16" ht="13.5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</row>
    <row r="1622" spans="1:16" ht="13.5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</row>
    <row r="1623" spans="1:16" ht="13.5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</row>
    <row r="1624" spans="1:16" ht="13.5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</row>
    <row r="1625" spans="1:16" ht="13.5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</row>
    <row r="1626" spans="1:16" ht="13.5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</row>
    <row r="1627" spans="1:16" ht="13.5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</row>
    <row r="1628" spans="1:16" ht="13.5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</row>
    <row r="1629" spans="1:16" ht="13.5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</row>
    <row r="1630" spans="1:16" ht="13.5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</row>
    <row r="1631" spans="1:16" ht="13.5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</row>
    <row r="1632" spans="1:16" ht="13.5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</row>
    <row r="1633" spans="1:16" ht="13.5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</row>
    <row r="1634" spans="1:16" ht="13.5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</row>
    <row r="1635" spans="1:16" ht="13.5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</row>
    <row r="1636" spans="1:16" ht="13.5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</row>
    <row r="1637" spans="1:16" ht="13.5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</row>
    <row r="1638" spans="1:16" ht="13.5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</row>
    <row r="1639" spans="1:16" ht="13.5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</row>
    <row r="1640" spans="1:16" ht="13.5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</row>
    <row r="1641" spans="1:16" ht="13.5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</row>
    <row r="1642" spans="1:16" ht="13.5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</row>
    <row r="1643" spans="1:16" ht="13.5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</row>
    <row r="1644" spans="1:16" ht="13.5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</row>
    <row r="1645" spans="1:16" ht="13.5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</row>
    <row r="1646" spans="1:16" ht="13.5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</row>
    <row r="1647" spans="1:16" ht="13.5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</row>
    <row r="1648" spans="1:16" ht="13.5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</row>
    <row r="1649" spans="1:16" ht="13.5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</row>
    <row r="1650" spans="1:16" ht="13.5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</row>
    <row r="1651" spans="1:16" ht="13.5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</row>
    <row r="1652" spans="1:16" ht="13.5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</row>
    <row r="1653" spans="1:16" ht="13.5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</row>
    <row r="1654" spans="1:16" ht="13.5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</row>
    <row r="1655" spans="1:16" ht="13.5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</row>
    <row r="1656" spans="1:16" ht="13.5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</row>
    <row r="1657" spans="1:16" ht="13.5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</row>
    <row r="1658" spans="1:16" ht="13.5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</row>
    <row r="1659" spans="1:16" ht="13.5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</row>
    <row r="1660" spans="1:16" ht="13.5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</row>
    <row r="1661" spans="1:16" ht="13.5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</row>
    <row r="1662" spans="1:16" ht="13.5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</row>
    <row r="1663" spans="1:16" ht="13.5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</row>
    <row r="1664" spans="1:16" ht="13.5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</row>
    <row r="1665" spans="1:16" ht="13.5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</row>
    <row r="1666" spans="1:16" ht="13.5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</row>
    <row r="1667" spans="1:16" ht="13.5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</row>
    <row r="1668" spans="1:16" ht="13.5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</row>
    <row r="1669" spans="1:16" ht="13.5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</row>
    <row r="1670" spans="1:16" ht="13.5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</row>
    <row r="1671" spans="1:16" ht="13.5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</row>
    <row r="1672" spans="1:16" ht="13.5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</row>
    <row r="1673" spans="1:16" ht="13.5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</row>
    <row r="1674" spans="1:16" ht="13.5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</row>
    <row r="1675" spans="1:16" ht="13.5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</row>
    <row r="1676" spans="1:16" ht="13.5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</row>
    <row r="1677" spans="1:16" ht="13.5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</row>
    <row r="1678" spans="1:16" ht="13.5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</row>
    <row r="1679" spans="1:16" ht="13.5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</row>
    <row r="1680" spans="1:16" ht="13.5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</row>
    <row r="1681" spans="1:16" ht="13.5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</row>
    <row r="1682" spans="1:16" ht="13.5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</row>
    <row r="1683" spans="1:16" ht="13.5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</row>
    <row r="1684" spans="1:16" ht="13.5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</row>
    <row r="1685" spans="1:16" ht="13.5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</row>
    <row r="1686" spans="1:16" ht="13.5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</row>
    <row r="1687" spans="1:16" ht="13.5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</row>
    <row r="1688" spans="1:16" ht="13.5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</row>
    <row r="1689" spans="1:16" ht="13.5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</row>
    <row r="1690" spans="1:16" ht="13.5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</row>
    <row r="1691" spans="1:16" ht="13.5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</row>
    <row r="1692" spans="1:16" ht="13.5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</row>
    <row r="1693" spans="1:16" ht="13.5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</row>
    <row r="1694" spans="1:16" ht="13.5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</row>
    <row r="1695" spans="1:16" ht="13.5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</row>
    <row r="1696" spans="1:16" ht="13.5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</row>
    <row r="1697" spans="1:16" ht="13.5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</row>
    <row r="1698" spans="1:16" ht="13.5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</row>
    <row r="1699" spans="1:16" ht="13.5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</row>
    <row r="1700" spans="1:16" ht="13.5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</row>
    <row r="1701" spans="1:16" ht="13.5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</row>
    <row r="1702" spans="1:16" ht="13.5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</row>
    <row r="1703" spans="1:16" ht="13.5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</row>
    <row r="1704" spans="1:16" ht="13.5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</row>
    <row r="1705" spans="1:16" ht="13.5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</row>
    <row r="1706" spans="1:16" ht="13.5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</row>
    <row r="1707" spans="1:16" ht="13.5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</row>
    <row r="1708" spans="1:16" ht="13.5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</row>
    <row r="1709" spans="1:16" ht="13.5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</row>
    <row r="1710" spans="1:16" ht="13.5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</row>
    <row r="1711" spans="1:16" ht="13.5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</row>
    <row r="1712" spans="1:16" ht="13.5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</row>
    <row r="1713" spans="1:16" ht="13.5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</row>
    <row r="1714" spans="1:16" ht="13.5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</row>
    <row r="1715" spans="1:16" ht="13.5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</row>
    <row r="1716" spans="1:16" ht="13.5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</row>
    <row r="1717" spans="1:16" ht="13.5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</row>
    <row r="1718" spans="1:16" ht="13.5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</row>
    <row r="1719" spans="1:16" ht="13.5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</row>
    <row r="1720" spans="1:16" ht="13.5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</row>
    <row r="1721" spans="1:16" ht="13.5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</row>
    <row r="1722" spans="1:16" ht="13.5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</row>
    <row r="1723" spans="1:16" ht="13.5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</row>
    <row r="1724" spans="1:16" ht="13.5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</row>
    <row r="1725" spans="1:16" ht="13.5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</row>
    <row r="1726" spans="1:16" ht="13.5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</row>
    <row r="1727" spans="1:16" ht="13.5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</row>
    <row r="1728" spans="1:16" ht="13.5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</row>
    <row r="1729" spans="1:16" ht="13.5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1:16" ht="13.5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</row>
    <row r="1731" spans="1:16" ht="13.5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</row>
    <row r="1732" spans="1:16" ht="13.5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</row>
    <row r="1733" spans="1:16" ht="13.5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</row>
    <row r="1734" spans="1:16" ht="13.5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</row>
    <row r="1735" spans="1:16" ht="13.5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</row>
    <row r="1736" spans="1:16" ht="13.5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</row>
    <row r="1737" spans="1:16" ht="13.5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</row>
    <row r="1738" spans="1:16" ht="13.5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</row>
    <row r="1739" spans="1:16" ht="13.5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</row>
    <row r="1740" spans="1:16" ht="13.5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</row>
    <row r="1741" spans="1:16" ht="13.5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</row>
    <row r="1742" spans="1:16" ht="13.5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</row>
    <row r="1743" spans="1:16" ht="13.5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</row>
    <row r="1744" spans="1:16" ht="13.5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</row>
    <row r="1745" spans="1:16" ht="13.5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</row>
    <row r="1746" spans="1:16" ht="13.5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</row>
    <row r="1747" spans="1:16" ht="13.5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</row>
    <row r="1748" spans="1:16" ht="13.5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</row>
    <row r="1749" spans="1:16" ht="13.5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</row>
    <row r="1750" spans="1:16" ht="13.5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</row>
    <row r="1751" spans="1:16" ht="13.5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</row>
    <row r="1752" spans="1:16" ht="13.5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</row>
    <row r="1753" spans="1:16" ht="13.5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</row>
    <row r="1754" spans="1:16" ht="13.5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</row>
    <row r="1755" spans="1:16" ht="13.5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</row>
    <row r="1756" spans="1:16" ht="13.5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</row>
    <row r="1757" spans="1:16" ht="13.5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</row>
    <row r="1758" spans="1:16" ht="13.5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</row>
    <row r="1759" spans="1:16" ht="13.5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</row>
    <row r="1760" spans="1:16" ht="13.5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</row>
    <row r="1761" spans="1:16" ht="13.5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</row>
    <row r="1762" spans="1:16" ht="13.5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</row>
    <row r="1763" spans="1:16" ht="13.5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</row>
    <row r="1764" spans="1:16" ht="13.5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</row>
    <row r="1765" spans="1:16" ht="13.5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</row>
    <row r="1766" spans="1:16" ht="13.5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</row>
    <row r="1767" spans="1:16" ht="13.5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</row>
    <row r="1768" spans="1:16" ht="13.5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</row>
    <row r="1769" spans="1:16" ht="13.5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</row>
    <row r="1770" spans="1:16" ht="13.5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</row>
    <row r="1771" spans="1:16" ht="13.5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</row>
    <row r="1772" spans="1:16" ht="13.5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</row>
    <row r="1773" spans="1:16" ht="13.5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</row>
    <row r="1774" spans="1:16" ht="13.5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</row>
    <row r="1775" spans="1:16" ht="13.5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</row>
    <row r="1776" spans="1:16" ht="13.5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</row>
    <row r="1777" spans="1:16" ht="13.5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</row>
    <row r="1778" spans="1:16" ht="13.5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</row>
    <row r="1779" spans="1:16" ht="13.5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</row>
    <row r="1780" spans="1:16" ht="13.5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</row>
    <row r="1781" spans="1:16" ht="13.5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</row>
    <row r="1782" spans="1:16" ht="13.5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</row>
    <row r="1783" spans="1:16" ht="13.5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ht="13.5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</row>
    <row r="1785" spans="1:16" ht="13.5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</row>
    <row r="1786" spans="1:16" ht="13.5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</row>
    <row r="1787" spans="1:16" ht="13.5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</row>
    <row r="1788" spans="1:16" ht="13.5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</row>
    <row r="1789" spans="1:16" ht="13.5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</row>
    <row r="1790" spans="1:16" ht="13.5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</row>
    <row r="1791" spans="1:16" ht="13.5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</row>
    <row r="1792" spans="1:16" ht="13.5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</row>
    <row r="1793" spans="1:16" ht="13.5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</row>
    <row r="1794" spans="1:16" ht="13.5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</row>
    <row r="1795" spans="1:16" ht="13.5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</row>
    <row r="1796" spans="1:16" ht="13.5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</row>
    <row r="1797" spans="1:16" ht="13.5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</row>
    <row r="1798" spans="1:16" ht="13.5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</row>
    <row r="1799" spans="1:16" ht="13.5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</row>
    <row r="1800" spans="1:16" ht="13.5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</row>
    <row r="1801" spans="1:16" ht="13.5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</row>
    <row r="1802" spans="1:16" ht="13.5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</row>
    <row r="1803" spans="1:16" ht="13.5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</row>
    <row r="1804" spans="1:16" ht="13.5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</row>
    <row r="1805" spans="1:16" ht="13.5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</row>
    <row r="1806" spans="1:16" ht="13.5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</row>
    <row r="1807" spans="1:16" ht="13.5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</row>
    <row r="1808" spans="1:16" ht="13.5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</row>
    <row r="1809" spans="1:16" ht="13.5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</row>
    <row r="1810" spans="1:16" ht="13.5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</row>
    <row r="1811" spans="1:16" ht="13.5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</row>
    <row r="1812" spans="1:16" ht="13.5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</row>
    <row r="1813" spans="1:16" ht="13.5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</row>
    <row r="1814" spans="1:16" ht="13.5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</row>
    <row r="1815" spans="1:16" ht="13.5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</row>
    <row r="1816" spans="1:16" ht="13.5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</row>
    <row r="1817" spans="1:16" ht="13.5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</row>
    <row r="1818" spans="1:16" ht="13.5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</row>
    <row r="1819" spans="1:16" ht="13.5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</row>
    <row r="1820" spans="1:16" ht="13.5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</row>
    <row r="1821" spans="1:16" ht="13.5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</row>
    <row r="1822" spans="1:16" ht="13.5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</row>
    <row r="1823" spans="1:16" ht="13.5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</row>
    <row r="1824" spans="1:16" ht="13.5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</row>
    <row r="1825" spans="1:16" ht="13.5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</row>
    <row r="1826" spans="1:16" ht="13.5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</row>
    <row r="1827" spans="1:16" ht="13.5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</row>
    <row r="1828" spans="1:16" ht="13.5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</row>
    <row r="1829" spans="1:16" ht="13.5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</row>
    <row r="1830" spans="1:16" ht="13.5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</row>
    <row r="1831" spans="1:16" ht="13.5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</row>
    <row r="1832" spans="1:16" ht="13.5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</row>
    <row r="1833" spans="1:16" ht="13.5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</row>
    <row r="1834" spans="1:16" ht="13.5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</row>
    <row r="1835" spans="1:16" ht="13.5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</row>
    <row r="1836" spans="1:16" ht="13.5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</row>
    <row r="1837" spans="1:16" ht="13.5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ht="13.5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</row>
    <row r="1839" spans="1:16" ht="13.5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</row>
    <row r="1840" spans="1:16" ht="13.5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</row>
    <row r="1841" spans="1:16" ht="13.5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</row>
    <row r="1842" spans="1:16" ht="13.5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</row>
    <row r="1843" spans="1:16" ht="13.5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</row>
    <row r="1844" spans="1:16" ht="13.5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</row>
    <row r="1845" spans="1:16" ht="13.5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</row>
    <row r="1846" spans="1:16" ht="13.5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</row>
    <row r="1847" spans="1:16" ht="13.5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</row>
    <row r="1848" spans="1:16" ht="13.5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</row>
    <row r="1849" spans="1:16" ht="13.5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</row>
    <row r="1850" spans="1:16" ht="13.5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</row>
    <row r="1851" spans="1:16" ht="13.5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</row>
    <row r="1852" spans="1:16" ht="13.5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</row>
    <row r="1853" spans="1:16" ht="13.5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</row>
    <row r="1854" spans="1:16" ht="13.5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</row>
    <row r="1855" spans="1:16" ht="13.5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</row>
    <row r="1856" spans="1:16" ht="13.5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</row>
    <row r="1857" spans="1:16" ht="13.5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</row>
    <row r="1858" spans="1:16" ht="13.5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</row>
    <row r="1859" spans="1:16" ht="13.5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</row>
    <row r="1860" spans="1:16" ht="13.5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</row>
    <row r="1861" spans="1:16" ht="13.5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</row>
    <row r="1862" spans="1:16" ht="13.5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</row>
    <row r="1863" spans="1:16" ht="13.5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</row>
    <row r="1864" spans="1:16" ht="13.5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</row>
    <row r="1865" spans="1:16" ht="13.5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</row>
    <row r="1866" spans="1:16" ht="13.5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</row>
    <row r="1867" spans="1:16" ht="13.5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</row>
    <row r="1868" spans="1:16" ht="13.5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</row>
    <row r="1869" spans="1:16" ht="13.5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</row>
    <row r="1870" spans="1:16" ht="13.5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</row>
    <row r="1871" spans="1:16" ht="13.5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</row>
    <row r="1872" spans="1:16" ht="13.5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</row>
    <row r="1873" spans="1:16" ht="13.5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</row>
    <row r="1874" spans="1:16" ht="13.5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</row>
    <row r="1875" spans="1:16" ht="13.5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</row>
    <row r="1876" spans="1:16" ht="13.5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</row>
    <row r="1877" spans="1:16" ht="13.5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</row>
    <row r="1878" spans="1:16" ht="13.5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</row>
    <row r="1879" spans="1:16" ht="13.5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</row>
    <row r="1880" spans="1:16" ht="13.5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</row>
    <row r="1881" spans="1:16" ht="13.5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</row>
    <row r="1882" spans="1:16" ht="13.5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</row>
    <row r="1883" spans="1:16" ht="13.5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</row>
    <row r="1884" spans="1:16" ht="13.5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</row>
    <row r="1885" spans="1:16" ht="13.5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</row>
    <row r="1886" spans="1:16" ht="13.5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</row>
    <row r="1887" spans="1:16" ht="13.5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</row>
    <row r="1888" spans="1:16" ht="13.5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</row>
    <row r="1889" spans="1:16" ht="13.5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</row>
    <row r="1890" spans="1:16" ht="13.5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</row>
    <row r="1891" spans="1:16" ht="13.5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ht="13.5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</row>
    <row r="1893" spans="1:16" ht="13.5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</row>
    <row r="1894" spans="1:16" ht="13.5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</row>
    <row r="1895" spans="1:16" ht="13.5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</row>
    <row r="1896" spans="1:16" ht="13.5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</row>
    <row r="1897" spans="1:16" ht="13.5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</row>
    <row r="1898" spans="1:16" ht="13.5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</row>
    <row r="1899" spans="1:16" ht="13.5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</row>
    <row r="1900" spans="1:16" ht="13.5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</row>
    <row r="1901" spans="1:16" ht="13.5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</row>
    <row r="1902" spans="1:16" ht="13.5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</row>
    <row r="1903" spans="1:16" ht="13.5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</row>
    <row r="1904" spans="1:16" ht="13.5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</row>
    <row r="1905" spans="1:16" ht="13.5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</row>
    <row r="1906" spans="1:16" ht="13.5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</row>
    <row r="1907" spans="1:16" ht="13.5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</row>
    <row r="1908" spans="1:16" ht="13.5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</row>
    <row r="1909" spans="1:16" ht="13.5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</row>
    <row r="1910" spans="1:16" ht="13.5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</row>
    <row r="1911" spans="1:16" ht="13.5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</row>
    <row r="1912" spans="1:16" ht="13.5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</row>
    <row r="1913" spans="1:16" ht="13.5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</row>
    <row r="1914" spans="1:16" ht="13.5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</row>
    <row r="1915" spans="1:16" ht="13.5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</row>
    <row r="1916" spans="1:16" ht="13.5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</row>
    <row r="1917" spans="1:16" ht="13.5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</row>
    <row r="1918" spans="1:16" ht="13.5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</row>
    <row r="1919" spans="1:16" ht="13.5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</row>
    <row r="1920" spans="1:16" ht="13.5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</row>
    <row r="1921" spans="1:16" ht="13.5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</row>
    <row r="1922" spans="1:16" ht="13.5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</row>
    <row r="1923" spans="1:16" ht="13.5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</row>
    <row r="1924" spans="1:16" ht="13.5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</row>
    <row r="1925" spans="1:16" ht="13.5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</row>
    <row r="1926" spans="1:16" ht="13.5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</row>
    <row r="1927" spans="1:16" ht="13.5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</row>
    <row r="1928" spans="1:16" ht="13.5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</row>
    <row r="1929" spans="1:16" ht="13.5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</row>
    <row r="1930" spans="1:16" ht="13.5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</row>
    <row r="1931" spans="1:16" ht="13.5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</row>
    <row r="1932" spans="1:16" ht="13.5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</row>
    <row r="1933" spans="1:16" ht="13.5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</row>
    <row r="1934" spans="1:16" ht="13.5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</row>
    <row r="1935" spans="1:16" ht="13.5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</row>
    <row r="1936" spans="1:16" ht="13.5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</row>
    <row r="1937" spans="1:16" ht="13.5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</row>
    <row r="1938" spans="1:16" ht="13.5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</row>
    <row r="1939" spans="1:16" ht="13.5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</row>
    <row r="1940" spans="1:16" ht="13.5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</row>
    <row r="1941" spans="1:16" ht="13.5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</row>
    <row r="1942" spans="1:16" ht="13.5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</row>
    <row r="1943" spans="1:16" ht="13.5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</row>
    <row r="1944" spans="1:16" ht="13.5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</row>
    <row r="1945" spans="1:16" ht="13.5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ht="13.5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</row>
    <row r="1947" spans="1:16" ht="13.5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</row>
    <row r="1948" spans="1:16" ht="13.5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</row>
    <row r="1949" spans="1:16" ht="13.5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</row>
    <row r="1950" spans="1:16" ht="13.5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</row>
    <row r="1951" spans="1:16" ht="13.5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</row>
    <row r="1952" spans="1:16" ht="13.5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</row>
    <row r="1953" spans="1:16" ht="13.5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</row>
    <row r="1954" spans="1:16" ht="13.5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</row>
    <row r="1955" spans="1:16" ht="13.5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</row>
    <row r="1956" spans="1:16" ht="13.5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</row>
    <row r="1957" spans="1:16" ht="13.5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</row>
    <row r="1958" spans="1:16" ht="13.5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</row>
    <row r="1959" spans="1:16" ht="13.5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</row>
    <row r="1960" spans="1:16" ht="13.5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</row>
    <row r="1961" spans="1:16" ht="13.5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</row>
    <row r="1962" spans="1:16" ht="13.5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</row>
    <row r="1963" spans="1:16" ht="13.5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</row>
    <row r="1964" spans="1:16" ht="13.5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</row>
    <row r="1965" spans="1:16" ht="13.5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</row>
    <row r="1966" spans="1:16" ht="13.5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</row>
    <row r="1967" spans="1:16" ht="13.5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</row>
    <row r="1968" spans="1:16" ht="13.5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</row>
    <row r="1969" spans="1:16" ht="13.5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</row>
    <row r="1970" spans="1:16" ht="13.5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</row>
    <row r="1971" spans="1:16" ht="13.5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</row>
    <row r="1972" spans="1:16" ht="13.5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</row>
    <row r="1973" spans="1:16" ht="13.5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</row>
    <row r="1974" spans="1:16" ht="13.5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</row>
    <row r="1975" spans="1:16" ht="13.5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</row>
    <row r="1976" spans="1:16" ht="13.5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</row>
    <row r="1977" spans="1:16" ht="13.5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</row>
    <row r="1978" spans="1:16" ht="13.5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</row>
    <row r="1979" spans="1:16" ht="13.5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</row>
    <row r="1980" spans="1:16" ht="13.5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</row>
    <row r="1981" spans="1:16" ht="13.5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</row>
    <row r="1982" spans="1:16" ht="13.5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</row>
    <row r="1983" spans="1:16" ht="13.5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</row>
    <row r="1984" spans="1:16" ht="13.5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</row>
    <row r="1985" spans="1:16" ht="13.5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</row>
    <row r="1986" spans="1:16" ht="13.5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</row>
    <row r="1987" spans="1:16" ht="13.5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</row>
    <row r="1988" spans="1:16" ht="13.5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</row>
    <row r="1989" spans="1:16" ht="13.5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</row>
    <row r="1990" spans="1:16" ht="13.5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</row>
    <row r="1991" spans="1:16" ht="13.5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</row>
    <row r="1992" spans="1:16" ht="13.5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</row>
    <row r="1993" spans="1:16" ht="13.5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</row>
    <row r="1994" spans="1:16" ht="13.5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</row>
    <row r="1995" spans="1:16" ht="13.5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</row>
    <row r="1996" spans="1:16" ht="13.5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</row>
    <row r="1997" spans="1:16" ht="13.5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</row>
    <row r="1998" spans="1:16" ht="13.5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</row>
    <row r="1999" spans="1:16" ht="13.5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ht="13.5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</row>
    <row r="2001" spans="1:16" ht="13.5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</row>
    <row r="2002" spans="1:16" ht="13.5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</row>
    <row r="2003" spans="1:16" ht="13.5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</row>
    <row r="2004" spans="1:16" ht="13.5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</row>
    <row r="2005" spans="1:16" ht="13.5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</row>
    <row r="2006" spans="1:16" ht="13.5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</row>
    <row r="2007" spans="1:16" ht="13.5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</row>
    <row r="2008" spans="1:16" ht="13.5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</row>
    <row r="2009" spans="1:16" ht="13.5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</row>
    <row r="2010" spans="1:16" ht="13.5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</row>
    <row r="2011" spans="1:16" ht="13.5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</row>
    <row r="2012" spans="1:16" ht="13.5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</row>
    <row r="2013" spans="1:16" ht="13.5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</row>
    <row r="2014" spans="1:16" ht="13.5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</row>
    <row r="2015" spans="1:16" ht="13.5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</row>
    <row r="2016" spans="1:16" ht="13.5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</row>
    <row r="2017" spans="1:16" ht="13.5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</row>
    <row r="2018" spans="1:16" ht="13.5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</row>
    <row r="2019" spans="1:16" ht="13.5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</row>
    <row r="2020" spans="1:16" ht="13.5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</row>
    <row r="2021" spans="1:16" ht="13.5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</row>
    <row r="2022" spans="1:16" ht="13.5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</row>
    <row r="2023" spans="1:16" ht="13.5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</row>
    <row r="2024" spans="1:16" ht="13.5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</row>
    <row r="2025" spans="1:16" ht="13.5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</row>
    <row r="2026" spans="1:16" ht="13.5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</row>
    <row r="2027" spans="1:16" ht="13.5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</row>
    <row r="2028" spans="1:16" ht="13.5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</row>
    <row r="2029" spans="1:16" ht="13.5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</row>
    <row r="2030" spans="1:16" ht="13.5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</row>
    <row r="2031" spans="1:16" ht="13.5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</row>
    <row r="2032" spans="1:16" ht="13.5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</row>
    <row r="2033" spans="1:16" ht="13.5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</row>
    <row r="2034" spans="1:16" ht="13.5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</row>
    <row r="2035" spans="1:16" ht="13.5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</row>
    <row r="2036" spans="1:16" ht="13.5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</row>
    <row r="2037" spans="1:16" ht="13.5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</row>
    <row r="2038" spans="1:16" ht="13.5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</row>
    <row r="2039" spans="1:16" ht="13.5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</row>
    <row r="2040" spans="1:16" ht="13.5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</row>
    <row r="2041" spans="1:16" ht="13.5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</row>
    <row r="2042" spans="1:16" ht="13.5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</row>
    <row r="2043" spans="1:16" ht="13.5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</row>
    <row r="2044" spans="1:16" ht="13.5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</row>
    <row r="2045" spans="1:16" ht="13.5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</row>
    <row r="2046" spans="1:16" ht="13.5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</row>
    <row r="2047" spans="1:16" ht="13.5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</row>
    <row r="2048" spans="1:16" ht="13.5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</row>
    <row r="2049" spans="1:16" ht="13.5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</row>
    <row r="2050" spans="1:16" ht="13.5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</row>
    <row r="2051" spans="1:16" ht="13.5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</row>
    <row r="2052" spans="1:16" ht="13.5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</row>
    <row r="2053" spans="1:16" ht="13.5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ht="13.5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</row>
    <row r="2055" spans="1:16" ht="13.5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</row>
    <row r="2056" spans="1:16" ht="13.5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</row>
    <row r="2057" spans="1:16" ht="13.5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</row>
    <row r="2058" spans="1:16" ht="13.5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</row>
    <row r="2059" spans="1:16" ht="13.5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</row>
    <row r="2060" spans="1:16" ht="13.5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</row>
    <row r="2061" spans="1:16" ht="13.5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</row>
    <row r="2062" spans="1:16" ht="13.5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</row>
    <row r="2063" spans="1:16" ht="13.5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</row>
    <row r="2064" spans="1:16" ht="13.5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</row>
    <row r="2065" spans="1:16" ht="13.5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</row>
    <row r="2066" spans="1:16" ht="13.5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</row>
    <row r="2067" spans="1:16" ht="13.5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</row>
    <row r="2068" spans="1:16" ht="13.5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</row>
    <row r="2069" spans="1:16" ht="13.5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</row>
    <row r="2070" spans="1:16" ht="13.5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</row>
    <row r="2071" spans="1:16" ht="13.5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</row>
    <row r="2072" spans="1:16" ht="13.5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</row>
    <row r="2073" spans="1:16" ht="13.5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</row>
    <row r="2074" spans="1:16" ht="13.5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</row>
    <row r="2075" spans="1:16" ht="13.5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</row>
    <row r="2076" spans="1:16" ht="13.5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</row>
    <row r="2077" spans="1:16" ht="13.5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</row>
    <row r="2078" spans="1:16" ht="13.5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</row>
    <row r="2079" spans="1:16" ht="13.5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</row>
    <row r="2080" spans="1:16" ht="13.5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</row>
    <row r="2081" spans="1:16" ht="13.5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</row>
    <row r="2082" spans="1:16" ht="13.5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</row>
    <row r="2083" spans="1:16" ht="13.5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</row>
    <row r="2084" spans="1:16" ht="13.5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</row>
    <row r="2085" spans="1:16" ht="13.5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</row>
    <row r="2086" spans="1:16" ht="13.5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</row>
    <row r="2087" spans="1:16" ht="13.5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</row>
    <row r="2088" spans="1:16" ht="13.5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</row>
    <row r="2089" spans="1:16" ht="13.5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</row>
    <row r="2090" spans="1:16" ht="13.5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</row>
    <row r="2091" spans="1:16" ht="13.5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</row>
    <row r="2092" spans="1:16" ht="13.5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</row>
    <row r="2093" spans="1:16" ht="13.5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</row>
    <row r="2094" spans="1:16" ht="13.5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</row>
    <row r="2095" spans="1:16" ht="13.5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</row>
    <row r="2096" spans="1:16" ht="13.5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</row>
    <row r="2097" spans="1:16" ht="13.5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</row>
    <row r="2098" spans="1:16" ht="13.5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</row>
    <row r="2099" spans="1:16" ht="13.5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</row>
    <row r="2100" spans="1:16" ht="13.5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</row>
    <row r="2101" spans="1:16" ht="13.5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</row>
    <row r="2102" spans="1:16" ht="13.5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</row>
    <row r="2103" spans="1:16" ht="13.5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</row>
    <row r="2104" spans="1:16" ht="13.5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</row>
    <row r="2105" spans="1:16" ht="13.5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</row>
    <row r="2106" spans="1:16" ht="13.5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</row>
    <row r="2107" spans="1:16" ht="13.5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ht="13.5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</row>
    <row r="2109" spans="1:16" ht="13.5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</row>
    <row r="2110" spans="1:16" ht="13.5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</row>
    <row r="2111" spans="1:16" ht="13.5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</row>
    <row r="2112" spans="1:16" ht="13.5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3.5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3.5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</row>
    <row r="2115" spans="1:16" ht="13.5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</row>
    <row r="2116" spans="1:16" ht="13.5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</row>
    <row r="2117" spans="1:16" ht="13.5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</row>
    <row r="2118" spans="1:16" ht="13.5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</row>
    <row r="2119" spans="1:16" ht="13.5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</row>
    <row r="2120" spans="1:16" ht="13.5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</row>
    <row r="2121" spans="1:16" ht="13.5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</row>
    <row r="2122" spans="1:16" ht="13.5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</row>
    <row r="2123" spans="1:16" ht="13.5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</row>
    <row r="2124" spans="1:16" ht="13.5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</row>
    <row r="2125" spans="1:16" ht="13.5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</row>
    <row r="2126" spans="1:16" ht="13.5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</row>
    <row r="2127" spans="1:16" ht="13.5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</row>
    <row r="2128" spans="1:16" ht="13.5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</row>
    <row r="2129" spans="1:16" ht="13.5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</row>
    <row r="2130" spans="1:16" ht="13.5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</row>
    <row r="2131" spans="1:16" ht="13.5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</row>
    <row r="2132" spans="1:16" ht="13.5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</row>
    <row r="2133" spans="1:16" ht="13.5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</row>
    <row r="2134" spans="1:16" ht="13.5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</row>
    <row r="2135" spans="1:16" ht="13.5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</row>
    <row r="2136" spans="1:16" ht="13.5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</row>
    <row r="2137" spans="1:16" ht="13.5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</row>
    <row r="2138" spans="1:16" ht="13.5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</row>
    <row r="2139" spans="1:16" ht="13.5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</row>
    <row r="2140" spans="1:16" ht="13.5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</row>
    <row r="2141" spans="1:16" ht="13.5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</row>
    <row r="2142" spans="1:16" ht="13.5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</row>
    <row r="2143" spans="1:16" ht="13.5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</row>
    <row r="2144" spans="1:16" ht="13.5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</row>
    <row r="2145" spans="1:16" ht="13.5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</row>
    <row r="2146" spans="1:16" ht="13.5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</row>
    <row r="2147" spans="1:16" ht="13.5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</row>
    <row r="2148" spans="1:16" ht="13.5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</row>
    <row r="2149" spans="1:16" ht="13.5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</row>
    <row r="2150" spans="1:16" ht="13.5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</row>
    <row r="2151" spans="1:16" ht="13.5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</row>
    <row r="2152" spans="1:16" ht="13.5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</row>
    <row r="2153" spans="1:16" ht="13.5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</row>
    <row r="2154" spans="1:16" ht="13.5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</row>
    <row r="2155" spans="1:16" ht="13.5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</row>
    <row r="2156" spans="1:16" ht="13.5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</row>
    <row r="2157" spans="1:16" ht="13.5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</row>
    <row r="2158" spans="1:16" ht="13.5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</row>
    <row r="2159" spans="1:16" ht="13.5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</row>
    <row r="2160" spans="1:16" ht="13.5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</row>
    <row r="2161" spans="1:16" ht="13.5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1:16" ht="13.5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</row>
    <row r="2163" spans="1:16" ht="13.5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</row>
    <row r="2164" spans="1:16" ht="13.5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</row>
    <row r="2165" spans="1:16" ht="13.5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</row>
    <row r="2166" spans="1:16" ht="13.5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</row>
    <row r="2167" spans="1:16" ht="13.5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</row>
    <row r="2168" spans="1:16" ht="13.5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</row>
    <row r="2169" spans="1:16" ht="13.5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</row>
    <row r="2170" spans="1:16" ht="13.5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</row>
    <row r="2171" spans="1:16" ht="13.5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</row>
    <row r="2172" spans="1:16" ht="13.5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</row>
    <row r="2173" spans="1:16" ht="13.5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</row>
    <row r="2174" spans="1:16" ht="13.5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</row>
    <row r="2175" spans="1:16" ht="13.5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</row>
    <row r="2176" spans="1:16" ht="13.5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</row>
    <row r="2177" spans="1:16" ht="13.5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</row>
    <row r="2178" spans="1:16" ht="13.5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</row>
    <row r="2179" spans="1:16" ht="13.5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</row>
    <row r="2180" spans="1:16" ht="13.5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</row>
    <row r="2181" spans="1:16" ht="13.5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</row>
    <row r="2182" spans="1:16" ht="13.5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</row>
    <row r="2183" spans="1:16" ht="13.5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</row>
    <row r="2184" spans="1:16" ht="13.5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</row>
    <row r="2185" spans="1:16" ht="13.5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</row>
    <row r="2186" spans="1:16" ht="13.5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</row>
    <row r="2187" spans="1:16" ht="13.5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</row>
    <row r="2188" spans="1:16" ht="13.5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</row>
    <row r="2189" spans="1:16" ht="13.5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</row>
    <row r="2190" spans="1:16" ht="13.5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</row>
    <row r="2191" spans="1:16" ht="13.5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</row>
    <row r="2192" spans="1:16" ht="13.5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</row>
    <row r="2193" spans="1:16" ht="13.5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</row>
    <row r="2194" spans="1:16" ht="13.5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</row>
    <row r="2195" spans="1:16" ht="13.5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</row>
    <row r="2196" spans="1:16" ht="13.5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</row>
    <row r="2197" spans="1:16" ht="13.5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</row>
    <row r="2198" spans="1:16" ht="13.5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</row>
    <row r="2199" spans="1:16" ht="13.5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</row>
    <row r="2200" spans="1:16" ht="13.5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</row>
    <row r="2201" spans="1:16" ht="13.5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</row>
    <row r="2202" spans="1:16" ht="13.5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</row>
    <row r="2203" spans="1:16" ht="13.5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</row>
    <row r="2204" spans="1:16" ht="13.5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</row>
    <row r="2205" spans="1:16" ht="13.5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</row>
    <row r="2206" spans="1:16" ht="13.5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</row>
    <row r="2207" spans="1:16" ht="13.5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</row>
    <row r="2208" spans="1:16" ht="13.5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</row>
    <row r="2209" spans="1:16" ht="13.5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</row>
    <row r="2210" spans="1:16" ht="13.5">
      <c r="A2210" s="80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</row>
    <row r="2211" spans="1:16" ht="13.5">
      <c r="A2211" s="80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</row>
    <row r="2212" spans="1:16" ht="13.5">
      <c r="A2212" s="80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</row>
    <row r="2213" spans="1:16" ht="13.5">
      <c r="A2213" s="80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</row>
    <row r="2214" spans="1:16" ht="13.5">
      <c r="A2214" s="80"/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</row>
    <row r="2215" spans="1:16" ht="13.5">
      <c r="A2215" s="80"/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ht="13.5">
      <c r="A2216" s="80"/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</row>
    <row r="2217" spans="1:16" ht="13.5">
      <c r="A2217" s="80"/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</row>
    <row r="2218" spans="1:16" ht="13.5">
      <c r="A2218" s="80"/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</row>
    <row r="2219" spans="1:16" ht="13.5">
      <c r="A2219" s="80"/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</row>
    <row r="2220" spans="1:16" ht="13.5">
      <c r="A2220" s="80"/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</row>
    <row r="2221" spans="1:16" ht="13.5">
      <c r="A2221" s="80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</row>
    <row r="2222" spans="1:16" ht="13.5">
      <c r="A2222" s="80"/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</row>
    <row r="2223" spans="1:16" ht="13.5">
      <c r="A2223" s="80"/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</row>
    <row r="2224" spans="1:16" ht="13.5">
      <c r="A2224" s="80"/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</row>
    <row r="2225" spans="1:16" ht="13.5">
      <c r="A2225" s="80"/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</row>
    <row r="2226" spans="1:16" ht="13.5">
      <c r="A2226" s="80"/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</row>
    <row r="2227" spans="1:16" ht="13.5">
      <c r="A2227" s="80"/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</row>
    <row r="2228" spans="1:16" ht="13.5">
      <c r="A2228" s="80"/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</row>
    <row r="2229" spans="1:16" ht="13.5">
      <c r="A2229" s="80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</row>
    <row r="2230" spans="1:16" ht="13.5">
      <c r="A2230" s="80"/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</row>
    <row r="2231" spans="1:16" ht="13.5">
      <c r="A2231" s="80"/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</row>
    <row r="2232" spans="1:16" ht="13.5">
      <c r="A2232" s="80"/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</row>
    <row r="2233" spans="1:16" ht="13.5">
      <c r="A2233" s="80"/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</row>
    <row r="2234" spans="1:16" ht="13.5">
      <c r="A2234" s="80"/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</row>
    <row r="2235" spans="1:16" ht="13.5">
      <c r="A2235" s="80"/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</row>
    <row r="2236" spans="1:16" ht="13.5">
      <c r="A2236" s="80"/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</row>
    <row r="2237" spans="1:16" ht="13.5">
      <c r="A2237" s="80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</row>
    <row r="2238" spans="1:16" ht="13.5">
      <c r="A2238" s="80"/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</row>
    <row r="2239" spans="1:16" ht="13.5">
      <c r="A2239" s="80"/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</row>
    <row r="2240" spans="1:16" ht="13.5">
      <c r="A2240" s="80"/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</row>
    <row r="2241" spans="1:16" ht="13.5">
      <c r="A2241" s="80"/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</row>
    <row r="2242" spans="1:16" ht="13.5">
      <c r="A2242" s="80"/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</row>
    <row r="2243" spans="1:16" ht="13.5">
      <c r="A2243" s="80"/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</row>
    <row r="2244" spans="1:16" ht="13.5">
      <c r="A2244" s="80"/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</row>
    <row r="2245" spans="1:16" ht="13.5">
      <c r="A2245" s="80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</row>
    <row r="2246" spans="1:16" ht="13.5">
      <c r="A2246" s="80"/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</row>
    <row r="2247" spans="1:16" ht="13.5">
      <c r="A2247" s="80"/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</row>
    <row r="2248" spans="1:16" ht="13.5">
      <c r="A2248" s="80"/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</row>
    <row r="2249" spans="1:16" ht="13.5">
      <c r="A2249" s="80"/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</row>
    <row r="2250" spans="1:16" ht="13.5">
      <c r="A2250" s="80"/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</row>
    <row r="2251" spans="1:16" ht="13.5">
      <c r="A2251" s="80"/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</row>
    <row r="2252" spans="1:16" ht="13.5">
      <c r="A2252" s="80"/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</row>
    <row r="2253" spans="1:16" ht="13.5">
      <c r="A2253" s="80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</row>
    <row r="2254" spans="1:16" ht="13.5">
      <c r="A2254" s="80"/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</row>
    <row r="2255" spans="1:16" ht="13.5">
      <c r="A2255" s="80"/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</row>
    <row r="2256" spans="1:16" ht="13.5">
      <c r="A2256" s="80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</row>
    <row r="2257" spans="1:16" ht="13.5">
      <c r="A2257" s="80"/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</row>
    <row r="2258" spans="1:16" ht="13.5">
      <c r="A2258" s="80"/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</row>
    <row r="2259" spans="1:16" ht="13.5">
      <c r="A2259" s="80"/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</row>
    <row r="2260" spans="1:16" ht="13.5">
      <c r="A2260" s="80"/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</row>
    <row r="2261" spans="1:16" ht="13.5">
      <c r="A2261" s="80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</row>
    <row r="2262" spans="1:16" ht="13.5">
      <c r="A2262" s="80"/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</row>
    <row r="2263" spans="1:16" ht="13.5">
      <c r="A2263" s="80"/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</row>
    <row r="2264" spans="1:16" ht="13.5">
      <c r="A2264" s="80"/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</row>
    <row r="2265" spans="1:16" ht="13.5">
      <c r="A2265" s="80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</row>
    <row r="2266" spans="1:16" ht="13.5">
      <c r="A2266" s="80"/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</row>
    <row r="2267" spans="1:16" ht="13.5">
      <c r="A2267" s="80"/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</row>
    <row r="2268" spans="1:16" ht="13.5">
      <c r="A2268" s="80"/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</row>
    <row r="2269" spans="1:16" ht="13.5">
      <c r="A2269" s="80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ht="13.5">
      <c r="A2270" s="80"/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</row>
    <row r="2271" spans="1:16" ht="13.5">
      <c r="A2271" s="80"/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</row>
    <row r="2272" spans="1:16" ht="13.5">
      <c r="A2272" s="80"/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</row>
    <row r="2273" spans="1:16" ht="13.5">
      <c r="A2273" s="80"/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</row>
    <row r="2274" spans="1:16" ht="13.5">
      <c r="A2274" s="80"/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</row>
    <row r="2275" spans="1:16" ht="13.5">
      <c r="A2275" s="80"/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</row>
    <row r="2276" spans="1:16" ht="13.5">
      <c r="A2276" s="80"/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</row>
    <row r="2277" spans="1:16" ht="13.5">
      <c r="A2277" s="80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</row>
    <row r="2278" spans="1:16" ht="13.5">
      <c r="A2278" s="80"/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</row>
    <row r="2279" spans="1:16" ht="13.5">
      <c r="A2279" s="80"/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</row>
    <row r="2280" spans="1:16" ht="13.5">
      <c r="A2280" s="80"/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</row>
    <row r="2281" spans="1:16" ht="13.5">
      <c r="A2281" s="80"/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</row>
    <row r="2282" spans="1:16" ht="13.5">
      <c r="A2282" s="80"/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</row>
    <row r="2283" spans="1:16" ht="13.5">
      <c r="A2283" s="80"/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</row>
    <row r="2284" spans="1:16" ht="13.5">
      <c r="A2284" s="80"/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</row>
    <row r="2285" spans="1:16" ht="13.5">
      <c r="A2285" s="80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</row>
    <row r="2286" spans="1:16" ht="13.5">
      <c r="A2286" s="80"/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</row>
    <row r="2287" spans="1:16" ht="13.5">
      <c r="A2287" s="80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</row>
    <row r="2288" spans="1:16" ht="13.5">
      <c r="A2288" s="80"/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</row>
    <row r="2289" spans="1:16" ht="13.5">
      <c r="A2289" s="80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</row>
    <row r="2290" spans="1:16" ht="13.5">
      <c r="A2290" s="80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</row>
    <row r="2291" spans="1:16" ht="13.5">
      <c r="A2291" s="80"/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</row>
    <row r="2292" spans="1:16" ht="13.5">
      <c r="A2292" s="80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</row>
    <row r="2293" spans="1:16" ht="13.5">
      <c r="A2293" s="80"/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</row>
    <row r="2294" spans="1:16" ht="13.5">
      <c r="A2294" s="80"/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</row>
    <row r="2295" spans="1:16" ht="13.5">
      <c r="A2295" s="80"/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</row>
    <row r="2296" spans="1:16" ht="13.5">
      <c r="A2296" s="80"/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</row>
    <row r="2297" spans="1:16" ht="13.5">
      <c r="A2297" s="80"/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</row>
    <row r="2298" spans="1:16" ht="13.5">
      <c r="A2298" s="80"/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</row>
    <row r="2299" spans="1:16" ht="13.5">
      <c r="A2299" s="80"/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</row>
    <row r="2300" spans="1:16" ht="13.5">
      <c r="A2300" s="80"/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</row>
    <row r="2301" spans="1:16" ht="13.5">
      <c r="A2301" s="80"/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</row>
    <row r="2302" spans="1:16" ht="13.5">
      <c r="A2302" s="80"/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</row>
    <row r="2303" spans="1:16" ht="13.5">
      <c r="A2303" s="80"/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</row>
    <row r="2304" spans="1:16" ht="13.5">
      <c r="A2304" s="80"/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</row>
    <row r="2305" spans="1:16" ht="13.5">
      <c r="A2305" s="80"/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</row>
    <row r="2306" spans="1:16" ht="13.5">
      <c r="A2306" s="80"/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</row>
    <row r="2307" spans="1:16" ht="13.5">
      <c r="A2307" s="80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</row>
    <row r="2308" spans="1:16" ht="13.5">
      <c r="A2308" s="80"/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</row>
    <row r="2309" spans="1:16" ht="13.5">
      <c r="A2309" s="80"/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</row>
    <row r="2310" spans="1:16" ht="13.5">
      <c r="A2310" s="80"/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</row>
    <row r="2311" spans="1:16" ht="13.5">
      <c r="A2311" s="80"/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</row>
    <row r="2312" spans="1:16" ht="13.5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</row>
    <row r="2313" spans="1:16" ht="13.5">
      <c r="A2313" s="80"/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</row>
    <row r="2314" spans="1:16" ht="13.5">
      <c r="A2314" s="80"/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</row>
    <row r="2315" spans="1:16" ht="13.5">
      <c r="A2315" s="80"/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</row>
    <row r="2316" spans="1:16" ht="13.5">
      <c r="A2316" s="80"/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</row>
    <row r="2317" spans="1:16" ht="13.5">
      <c r="A2317" s="80"/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</row>
    <row r="2318" spans="1:16" ht="13.5">
      <c r="A2318" s="80"/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</row>
    <row r="2319" spans="1:16" ht="13.5">
      <c r="A2319" s="80"/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</row>
    <row r="2320" spans="1:16" ht="13.5">
      <c r="A2320" s="80"/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</row>
    <row r="2321" spans="1:16" ht="13.5">
      <c r="A2321" s="80"/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</row>
    <row r="2322" spans="1:16" ht="13.5">
      <c r="A2322" s="80"/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</row>
    <row r="2323" spans="1:16" ht="13.5">
      <c r="A2323" s="80"/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ht="13.5">
      <c r="A2324" s="80"/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</row>
    <row r="2325" spans="1:16" ht="13.5">
      <c r="A2325" s="80"/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</row>
    <row r="2326" spans="1:16" ht="13.5">
      <c r="A2326" s="80"/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</row>
    <row r="2327" spans="1:16" ht="13.5">
      <c r="A2327" s="80"/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</row>
    <row r="2328" spans="1:16" ht="13.5">
      <c r="A2328" s="80"/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</row>
    <row r="2329" spans="1:16" ht="13.5">
      <c r="A2329" s="80"/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</row>
    <row r="2330" spans="1:16" ht="13.5">
      <c r="A2330" s="80"/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</row>
    <row r="2331" spans="1:16" ht="13.5">
      <c r="A2331" s="80"/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</row>
    <row r="2332" spans="1:16" ht="13.5">
      <c r="A2332" s="80"/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</row>
    <row r="2333" spans="1:16" ht="13.5">
      <c r="A2333" s="80"/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</row>
    <row r="2334" spans="1:16" ht="13.5">
      <c r="A2334" s="80"/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</row>
    <row r="2335" spans="1:16" ht="13.5">
      <c r="A2335" s="80"/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</row>
    <row r="2336" spans="1:16" ht="13.5">
      <c r="A2336" s="80"/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</row>
    <row r="2337" spans="1:16" ht="13.5">
      <c r="A2337" s="80"/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</row>
    <row r="2338" spans="1:16" ht="13.5">
      <c r="A2338" s="80"/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</row>
    <row r="2339" spans="1:16" ht="13.5">
      <c r="A2339" s="80"/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</row>
    <row r="2340" spans="1:16" ht="13.5">
      <c r="A2340" s="80"/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</row>
    <row r="2341" spans="1:16" ht="13.5">
      <c r="A2341" s="80"/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</row>
    <row r="2342" spans="1:16" ht="13.5">
      <c r="A2342" s="80"/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</row>
    <row r="2343" spans="1:16" ht="13.5">
      <c r="A2343" s="80"/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</row>
    <row r="2344" spans="1:16" ht="13.5">
      <c r="A2344" s="80"/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</row>
    <row r="2345" spans="1:16" ht="13.5">
      <c r="A2345" s="80"/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</row>
    <row r="2346" spans="1:16" ht="13.5">
      <c r="A2346" s="80"/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</row>
    <row r="2347" spans="1:16" ht="13.5">
      <c r="A2347" s="80"/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</row>
    <row r="2348" spans="1:16" ht="13.5">
      <c r="A2348" s="80"/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</row>
    <row r="2349" spans="1:16" ht="13.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</row>
    <row r="2350" spans="1:16" ht="13.5">
      <c r="A2350" s="80"/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</row>
    <row r="2351" spans="1:16" ht="13.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</row>
    <row r="2352" spans="1:16" ht="13.5">
      <c r="A2352" s="80"/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</row>
    <row r="2353" spans="1:16" ht="13.5">
      <c r="A2353" s="80"/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</row>
    <row r="2354" spans="1:16" ht="13.5">
      <c r="A2354" s="80"/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</row>
    <row r="2355" spans="1:16" ht="13.5">
      <c r="A2355" s="80"/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</row>
    <row r="2356" spans="1:16" ht="13.5">
      <c r="A2356" s="80"/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</row>
    <row r="2357" spans="1:16" ht="13.5">
      <c r="A2357" s="80"/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</row>
    <row r="2358" spans="1:16" ht="13.5">
      <c r="A2358" s="80"/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</row>
    <row r="2359" spans="1:16" ht="13.5">
      <c r="A2359" s="80"/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</row>
    <row r="2360" spans="1:16" ht="13.5">
      <c r="A2360" s="80"/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</row>
    <row r="2361" spans="1:16" ht="13.5">
      <c r="A2361" s="80"/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</row>
    <row r="2362" spans="1:16" ht="13.5">
      <c r="A2362" s="80"/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</row>
    <row r="2363" spans="1:16" ht="13.5">
      <c r="A2363" s="80"/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</row>
    <row r="2364" spans="1:16" ht="13.5">
      <c r="A2364" s="80"/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</row>
    <row r="2365" spans="1:16" ht="13.5">
      <c r="A2365" s="80"/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</row>
    <row r="2366" spans="1:16" ht="13.5">
      <c r="A2366" s="80"/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</row>
    <row r="2367" spans="1:16" ht="13.5">
      <c r="A2367" s="80"/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</row>
    <row r="2368" spans="1:16" ht="13.5">
      <c r="A2368" s="80"/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</row>
    <row r="2369" spans="1:16" ht="13.5">
      <c r="A2369" s="80"/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</row>
    <row r="2370" spans="1:16" ht="13.5">
      <c r="A2370" s="80"/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</row>
    <row r="2371" spans="1:16" ht="13.5">
      <c r="A2371" s="80"/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</row>
    <row r="2372" spans="1:16" ht="13.5">
      <c r="A2372" s="80"/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</row>
    <row r="2373" spans="1:16" ht="13.5">
      <c r="A2373" s="80"/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</row>
    <row r="2374" spans="1:16" ht="13.5">
      <c r="A2374" s="80"/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</row>
    <row r="2375" spans="1:16" ht="13.5">
      <c r="A2375" s="80"/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</row>
    <row r="2376" spans="1:16" ht="13.5">
      <c r="A2376" s="80"/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</row>
    <row r="2377" spans="1:16" ht="13.5">
      <c r="A2377" s="80"/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ht="13.5">
      <c r="A2378" s="80"/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</row>
    <row r="2379" spans="1:16" ht="13.5">
      <c r="A2379" s="80"/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</row>
    <row r="2380" spans="1:16" ht="13.5">
      <c r="A2380" s="80"/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</row>
    <row r="2381" spans="1:16" ht="13.5">
      <c r="A2381" s="80"/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</row>
    <row r="2382" spans="1:16" ht="13.5">
      <c r="A2382" s="80"/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</row>
    <row r="2383" spans="1:16" ht="13.5">
      <c r="A2383" s="80"/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</row>
    <row r="2384" spans="1:16" ht="13.5">
      <c r="A2384" s="80"/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</row>
    <row r="2385" spans="1:16" ht="13.5">
      <c r="A2385" s="80"/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</row>
    <row r="2386" spans="1:16" ht="13.5">
      <c r="A2386" s="80"/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</row>
    <row r="2387" spans="1:16" ht="13.5">
      <c r="A2387" s="80"/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</row>
    <row r="2388" spans="1:16" ht="13.5">
      <c r="A2388" s="80"/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</row>
    <row r="2389" spans="1:16" ht="13.5">
      <c r="A2389" s="80"/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</row>
    <row r="2390" spans="1:16" ht="13.5">
      <c r="A2390" s="80"/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</row>
    <row r="2391" spans="1:16" ht="13.5">
      <c r="A2391" s="80"/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</row>
    <row r="2392" spans="1:16" ht="13.5">
      <c r="A2392" s="80"/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</row>
    <row r="2393" spans="1:16" ht="13.5">
      <c r="A2393" s="80"/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</row>
    <row r="2394" spans="1:16" ht="13.5">
      <c r="A2394" s="80"/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</row>
    <row r="2395" spans="1:16" ht="13.5">
      <c r="A2395" s="80"/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</row>
    <row r="2396" spans="1:16" ht="13.5">
      <c r="A2396" s="80"/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</row>
    <row r="2397" spans="1:16" ht="13.5">
      <c r="A2397" s="80"/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</row>
    <row r="2398" spans="1:16" ht="13.5">
      <c r="A2398" s="80"/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</row>
    <row r="2399" spans="1:16" ht="13.5">
      <c r="A2399" s="80"/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</row>
    <row r="2400" spans="1:16" ht="13.5">
      <c r="A2400" s="80"/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</row>
    <row r="2401" spans="1:16" ht="13.5">
      <c r="A2401" s="80"/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</row>
    <row r="2402" spans="1:16" ht="13.5">
      <c r="A2402" s="80"/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</row>
    <row r="2403" spans="1:16" ht="13.5">
      <c r="A2403" s="80"/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</row>
    <row r="2404" spans="1:16" ht="13.5">
      <c r="A2404" s="80"/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</row>
    <row r="2405" spans="1:16" ht="13.5">
      <c r="A2405" s="80"/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</row>
    <row r="2406" spans="1:16" ht="13.5">
      <c r="A2406" s="80"/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</row>
    <row r="2407" spans="1:16" ht="13.5">
      <c r="A2407" s="80"/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</row>
    <row r="2408" spans="1:16" ht="13.5">
      <c r="A2408" s="80"/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</row>
    <row r="2409" spans="1:16" ht="13.5">
      <c r="A2409" s="80"/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</row>
    <row r="2410" spans="1:16" ht="13.5">
      <c r="A2410" s="80"/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</row>
    <row r="2411" spans="1:16" ht="13.5">
      <c r="A2411" s="80"/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</row>
    <row r="2412" spans="1:16" ht="13.5">
      <c r="A2412" s="80"/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</row>
    <row r="2413" spans="1:16" ht="13.5">
      <c r="A2413" s="80"/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</row>
    <row r="2414" spans="1:16" ht="13.5">
      <c r="A2414" s="80"/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</row>
    <row r="2415" spans="1:16" ht="13.5">
      <c r="A2415" s="80"/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</row>
    <row r="2416" spans="1:16" ht="13.5">
      <c r="A2416" s="80"/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</row>
    <row r="2417" spans="1:16" ht="13.5">
      <c r="A2417" s="80"/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</row>
    <row r="2418" spans="1:16" ht="13.5">
      <c r="A2418" s="80"/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</row>
    <row r="2419" spans="1:16" ht="13.5">
      <c r="A2419" s="80"/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</row>
    <row r="2420" spans="1:16" ht="13.5">
      <c r="A2420" s="80"/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</row>
    <row r="2421" spans="1:16" ht="13.5">
      <c r="A2421" s="80"/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</row>
    <row r="2422" spans="1:16" ht="13.5">
      <c r="A2422" s="80"/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</row>
    <row r="2423" spans="1:16" ht="13.5">
      <c r="A2423" s="80"/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</row>
    <row r="2424" spans="1:16" ht="13.5">
      <c r="A2424" s="80"/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</row>
    <row r="2425" spans="1:16" ht="13.5">
      <c r="A2425" s="80"/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</row>
    <row r="2426" spans="1:16" ht="13.5">
      <c r="A2426" s="80"/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</row>
    <row r="2427" spans="1:16" ht="13.5">
      <c r="A2427" s="80"/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</row>
    <row r="2428" spans="1:16" ht="13.5">
      <c r="A2428" s="80"/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</row>
    <row r="2429" spans="1:16" ht="13.5">
      <c r="A2429" s="80"/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</row>
    <row r="2430" spans="1:16" ht="13.5">
      <c r="A2430" s="80"/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</row>
    <row r="2431" spans="1:16" ht="13.5">
      <c r="A2431" s="80"/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ht="13.5">
      <c r="A2432" s="80"/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</row>
    <row r="2433" spans="1:16" ht="13.5">
      <c r="A2433" s="80"/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</row>
    <row r="2434" spans="1:16" ht="13.5">
      <c r="A2434" s="80"/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</row>
    <row r="2435" spans="1:16" ht="13.5">
      <c r="A2435" s="80"/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</row>
    <row r="2436" spans="1:16" ht="13.5">
      <c r="A2436" s="80"/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</row>
    <row r="2437" spans="1:16" ht="13.5">
      <c r="A2437" s="80"/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</row>
    <row r="2438" spans="1:16" ht="13.5">
      <c r="A2438" s="80"/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</row>
    <row r="2439" spans="1:16" ht="13.5">
      <c r="A2439" s="80"/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</row>
    <row r="2440" spans="1:16" ht="13.5">
      <c r="A2440" s="80"/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</row>
    <row r="2441" spans="1:16" ht="13.5">
      <c r="A2441" s="80"/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</row>
    <row r="2442" spans="1:16" ht="13.5">
      <c r="A2442" s="80"/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</row>
    <row r="2443" spans="1:16" ht="13.5">
      <c r="A2443" s="80"/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</row>
    <row r="2444" spans="1:16" ht="13.5">
      <c r="A2444" s="80"/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</row>
    <row r="2445" spans="1:16" ht="13.5">
      <c r="A2445" s="80"/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</row>
    <row r="2446" spans="1:16" ht="13.5">
      <c r="A2446" s="80"/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</row>
    <row r="2447" spans="1:16" ht="13.5">
      <c r="A2447" s="80"/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</row>
    <row r="2448" spans="1:16" ht="13.5">
      <c r="A2448" s="80"/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</row>
    <row r="2449" spans="1:16" ht="13.5">
      <c r="A2449" s="80"/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</row>
    <row r="2450" spans="1:16" ht="13.5">
      <c r="A2450" s="80"/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</row>
    <row r="2451" spans="1:16" ht="13.5">
      <c r="A2451" s="80"/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</row>
    <row r="2452" spans="1:16" ht="13.5">
      <c r="A2452" s="80"/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</row>
    <row r="2453" spans="1:16" ht="13.5">
      <c r="A2453" s="80"/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</row>
    <row r="2454" spans="1:16" ht="13.5">
      <c r="A2454" s="80"/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</row>
    <row r="2455" spans="1:16" ht="13.5">
      <c r="A2455" s="80"/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</row>
    <row r="2456" spans="1:16" ht="13.5">
      <c r="A2456" s="80"/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</row>
    <row r="2457" spans="1:16" ht="13.5">
      <c r="A2457" s="80"/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</row>
    <row r="2458" spans="1:16" ht="13.5">
      <c r="A2458" s="80"/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</row>
    <row r="2459" spans="1:16" ht="13.5">
      <c r="A2459" s="80"/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</row>
    <row r="2460" spans="1:16" ht="13.5">
      <c r="A2460" s="80"/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</row>
    <row r="2461" spans="1:16" ht="13.5">
      <c r="A2461" s="80"/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</row>
    <row r="2462" spans="1:16" ht="13.5">
      <c r="A2462" s="80"/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</row>
    <row r="2463" spans="1:16" ht="13.5">
      <c r="A2463" s="80"/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</row>
    <row r="2464" spans="1:16" ht="13.5">
      <c r="A2464" s="80"/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</row>
    <row r="2465" spans="1:16" ht="13.5">
      <c r="A2465" s="80"/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</row>
    <row r="2466" spans="1:16" ht="13.5">
      <c r="A2466" s="80"/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</row>
    <row r="2467" spans="1:16" ht="13.5">
      <c r="A2467" s="80"/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</row>
    <row r="2468" spans="1:16" ht="13.5">
      <c r="A2468" s="80"/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</row>
    <row r="2469" spans="1:16" ht="13.5">
      <c r="A2469" s="80"/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</row>
    <row r="2470" spans="1:16" ht="13.5">
      <c r="A2470" s="80"/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</row>
    <row r="2471" spans="1:16" ht="13.5">
      <c r="A2471" s="80"/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</row>
    <row r="2472" spans="1:16" ht="13.5">
      <c r="A2472" s="80"/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</row>
    <row r="2473" spans="1:16" ht="13.5">
      <c r="A2473" s="80"/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</row>
    <row r="2474" spans="1:16" ht="13.5">
      <c r="A2474" s="80"/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</row>
    <row r="2475" spans="1:16" ht="13.5">
      <c r="A2475" s="80"/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</row>
    <row r="2476" spans="1:16" ht="13.5">
      <c r="A2476" s="80"/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</row>
    <row r="2477" spans="1:16" ht="13.5">
      <c r="A2477" s="80"/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</row>
    <row r="2478" spans="1:16" ht="13.5">
      <c r="A2478" s="80"/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</row>
    <row r="2479" spans="1:16" ht="13.5">
      <c r="A2479" s="80"/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</row>
    <row r="2480" spans="1:16" ht="13.5">
      <c r="A2480" s="80"/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</row>
    <row r="2481" spans="1:16" ht="13.5">
      <c r="A2481" s="80"/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</row>
    <row r="2482" spans="1:16" ht="13.5">
      <c r="A2482" s="80"/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</row>
    <row r="2483" spans="1:16" ht="13.5">
      <c r="A2483" s="80"/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</row>
    <row r="2484" spans="1:16" ht="13.5">
      <c r="A2484" s="80"/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</row>
    <row r="2485" spans="1:16" ht="13.5">
      <c r="A2485" s="80"/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ht="13.5">
      <c r="A2486" s="80"/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</row>
    <row r="2487" spans="1:16" ht="13.5">
      <c r="A2487" s="80"/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</row>
    <row r="2488" spans="1:16" ht="13.5">
      <c r="A2488" s="80"/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</row>
    <row r="2489" spans="1:16" ht="13.5">
      <c r="A2489" s="80"/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</row>
    <row r="2490" spans="1:16" ht="13.5">
      <c r="A2490" s="80"/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</row>
    <row r="2491" spans="1:16" ht="13.5">
      <c r="A2491" s="80"/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</row>
    <row r="2492" spans="1:16" ht="13.5">
      <c r="A2492" s="80"/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</row>
    <row r="2493" spans="1:16" ht="13.5">
      <c r="A2493" s="80"/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</row>
    <row r="2494" spans="1:16" ht="13.5">
      <c r="A2494" s="80"/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</row>
    <row r="2495" spans="1:16" ht="13.5">
      <c r="A2495" s="80"/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</row>
    <row r="2496" spans="1:16" ht="13.5">
      <c r="A2496" s="80"/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</row>
    <row r="2497" spans="1:16" ht="13.5">
      <c r="A2497" s="80"/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</row>
    <row r="2498" spans="1:16" ht="13.5">
      <c r="A2498" s="80"/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</row>
    <row r="2499" spans="1:16" ht="13.5">
      <c r="A2499" s="80"/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</row>
    <row r="2500" spans="1:16" ht="13.5">
      <c r="A2500" s="80"/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</row>
    <row r="2501" spans="1:16" ht="13.5">
      <c r="A2501" s="80"/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</row>
    <row r="2502" spans="1:16" ht="13.5">
      <c r="A2502" s="80"/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</row>
    <row r="2503" spans="1:16" ht="13.5">
      <c r="A2503" s="80"/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</row>
    <row r="2504" spans="1:16" ht="13.5">
      <c r="A2504" s="80"/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</row>
    <row r="2505" spans="1:16" ht="13.5">
      <c r="A2505" s="80"/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</row>
    <row r="2506" spans="1:16" ht="13.5">
      <c r="A2506" s="80"/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</row>
    <row r="2507" spans="1:16" ht="13.5">
      <c r="A2507" s="80"/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</row>
    <row r="2508" spans="1:16" ht="13.5">
      <c r="A2508" s="80"/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</row>
    <row r="2509" spans="1:16" ht="13.5">
      <c r="A2509" s="80"/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</row>
    <row r="2510" spans="1:16" ht="13.5">
      <c r="A2510" s="80"/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</row>
    <row r="2511" spans="1:16" ht="13.5">
      <c r="A2511" s="80"/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</row>
    <row r="2512" spans="1:16" ht="13.5">
      <c r="A2512" s="80"/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</row>
    <row r="2513" spans="1:16" ht="13.5">
      <c r="A2513" s="80"/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</row>
    <row r="2514" spans="1:16" ht="13.5">
      <c r="A2514" s="80"/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</row>
    <row r="2515" spans="1:16" ht="13.5">
      <c r="A2515" s="80"/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</row>
    <row r="2516" spans="1:16" ht="13.5">
      <c r="A2516" s="80"/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</row>
    <row r="2517" spans="1:16" ht="13.5">
      <c r="A2517" s="80"/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</row>
    <row r="2518" spans="1:16" ht="13.5">
      <c r="A2518" s="80"/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</row>
    <row r="2519" spans="1:16" ht="13.5">
      <c r="A2519" s="80"/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</row>
    <row r="2520" spans="1:16" ht="13.5">
      <c r="A2520" s="80"/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</row>
    <row r="2521" spans="1:16" ht="13.5">
      <c r="A2521" s="80"/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</row>
    <row r="2522" spans="1:16" ht="13.5">
      <c r="A2522" s="80"/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</row>
    <row r="2523" spans="1:16" ht="13.5">
      <c r="A2523" s="80"/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</row>
    <row r="2524" spans="1:16" ht="13.5">
      <c r="A2524" s="80"/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</row>
    <row r="2525" spans="1:16" ht="13.5">
      <c r="A2525" s="80"/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</row>
    <row r="2526" spans="1:16" ht="13.5">
      <c r="A2526" s="80"/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</row>
    <row r="2527" spans="1:16" ht="13.5">
      <c r="A2527" s="80"/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</row>
    <row r="2528" spans="1:16" ht="13.5">
      <c r="A2528" s="80"/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</row>
    <row r="2529" spans="1:16" ht="13.5">
      <c r="A2529" s="80"/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</row>
    <row r="2530" spans="1:16" ht="13.5">
      <c r="A2530" s="80"/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</row>
    <row r="2531" spans="1:16" ht="13.5">
      <c r="A2531" s="80"/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</row>
    <row r="2532" spans="1:16" ht="13.5">
      <c r="A2532" s="80"/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</row>
    <row r="2533" spans="1:16" ht="13.5">
      <c r="A2533" s="80"/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</row>
    <row r="2534" spans="1:16" ht="13.5">
      <c r="A2534" s="80"/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</row>
    <row r="2535" spans="1:16" ht="13.5">
      <c r="A2535" s="80"/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</row>
    <row r="2536" spans="1:16" ht="13.5">
      <c r="A2536" s="80"/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</row>
    <row r="2537" spans="1:16" ht="13.5">
      <c r="A2537" s="80"/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</row>
    <row r="2538" spans="1:16" ht="13.5">
      <c r="A2538" s="80"/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</row>
    <row r="2539" spans="1:16" ht="13.5">
      <c r="A2539" s="80"/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ht="13.5">
      <c r="A2540" s="80"/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</row>
    <row r="2541" spans="1:16" ht="13.5">
      <c r="A2541" s="80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</row>
    <row r="2542" spans="1:16" ht="13.5">
      <c r="A2542" s="80"/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</row>
    <row r="2543" spans="1:16" ht="13.5">
      <c r="A2543" s="80"/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</row>
    <row r="2544" spans="1:16" ht="13.5">
      <c r="A2544" s="80"/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</row>
    <row r="2545" spans="1:16" ht="13.5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</row>
    <row r="2546" spans="1:16" ht="13.5">
      <c r="A2546" s="80"/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</row>
    <row r="2547" spans="1:16" ht="13.5">
      <c r="A2547" s="80"/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</row>
    <row r="2548" spans="1:16" ht="13.5">
      <c r="A2548" s="80"/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</row>
    <row r="2549" spans="1:16" ht="13.5">
      <c r="A2549" s="80"/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</row>
    <row r="2550" spans="1:16" ht="13.5">
      <c r="A2550" s="80"/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</row>
    <row r="2551" spans="1:16" ht="13.5">
      <c r="A2551" s="80"/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</row>
    <row r="2552" spans="1:16" ht="13.5">
      <c r="A2552" s="80"/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</row>
    <row r="2553" spans="1:16" ht="13.5">
      <c r="A2553" s="80"/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</row>
    <row r="2554" spans="1:16" ht="13.5">
      <c r="A2554" s="80"/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</row>
    <row r="2555" spans="1:16" ht="13.5">
      <c r="A2555" s="80"/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</row>
    <row r="2556" spans="1:16" ht="13.5">
      <c r="A2556" s="80"/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</row>
    <row r="2557" spans="1:16" ht="13.5">
      <c r="A2557" s="80"/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</row>
    <row r="2558" spans="1:16" ht="13.5">
      <c r="A2558" s="80"/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</row>
    <row r="2559" spans="1:16" ht="13.5">
      <c r="A2559" s="80"/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</row>
    <row r="2560" spans="1:16" ht="13.5">
      <c r="A2560" s="80"/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</row>
    <row r="2561" spans="1:16" ht="13.5">
      <c r="A2561" s="80"/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</row>
    <row r="2562" spans="1:16" ht="13.5">
      <c r="A2562" s="80"/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</row>
    <row r="2563" spans="1:16" ht="13.5">
      <c r="A2563" s="80"/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</row>
    <row r="2564" spans="1:16" ht="13.5">
      <c r="A2564" s="80"/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</row>
    <row r="2565" spans="1:16" ht="13.5">
      <c r="A2565" s="80"/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</row>
    <row r="2566" spans="1:16" ht="13.5">
      <c r="A2566" s="80"/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</row>
    <row r="2567" spans="1:16" ht="13.5">
      <c r="A2567" s="80"/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</row>
    <row r="2568" spans="1:16" ht="13.5">
      <c r="A2568" s="80"/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</row>
    <row r="2569" spans="1:16" ht="13.5">
      <c r="A2569" s="80"/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</row>
    <row r="2570" spans="1:16" ht="13.5">
      <c r="A2570" s="80"/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</row>
    <row r="2571" spans="1:16" ht="13.5">
      <c r="A2571" s="80"/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</row>
    <row r="2572" spans="1:16" ht="13.5">
      <c r="A2572" s="80"/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</row>
    <row r="2573" spans="1:16" ht="13.5">
      <c r="A2573" s="80"/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</row>
    <row r="2574" spans="1:16" ht="13.5">
      <c r="A2574" s="80"/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</row>
    <row r="2575" spans="1:16" ht="13.5">
      <c r="A2575" s="80"/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</row>
    <row r="2576" spans="1:16" ht="13.5">
      <c r="A2576" s="80"/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</row>
    <row r="2577" spans="1:16" ht="13.5">
      <c r="A2577" s="80"/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</row>
    <row r="2578" spans="1:16" ht="13.5">
      <c r="A2578" s="80"/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</row>
    <row r="2579" spans="1:16" ht="13.5">
      <c r="A2579" s="80"/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</row>
    <row r="2580" spans="1:16" ht="13.5">
      <c r="A2580" s="80"/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</row>
    <row r="2581" spans="1:16" ht="13.5">
      <c r="A2581" s="80"/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</row>
    <row r="2582" spans="1:16" ht="13.5">
      <c r="A2582" s="80"/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</row>
    <row r="2583" spans="1:16" ht="13.5">
      <c r="A2583" s="80"/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</row>
    <row r="2584" spans="1:16" ht="13.5">
      <c r="A2584" s="80"/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</row>
    <row r="2585" spans="1:16" ht="13.5">
      <c r="A2585" s="80"/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</row>
    <row r="2586" spans="1:16" ht="13.5">
      <c r="A2586" s="80"/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</row>
    <row r="2587" spans="1:16" ht="13.5">
      <c r="A2587" s="80"/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</row>
    <row r="2588" spans="1:16" ht="13.5">
      <c r="A2588" s="80"/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</row>
    <row r="2589" spans="1:16" ht="13.5">
      <c r="A2589" s="80"/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</row>
    <row r="2590" spans="1:16" ht="13.5">
      <c r="A2590" s="80"/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</row>
    <row r="2591" spans="1:16" ht="13.5">
      <c r="A2591" s="80"/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</row>
    <row r="2592" spans="1:16" ht="13.5">
      <c r="A2592" s="80"/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</row>
    <row r="2593" spans="1:16" ht="13.5">
      <c r="A2593" s="80"/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1:16" ht="13.5">
      <c r="A2594" s="80"/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</row>
    <row r="2595" spans="1:16" ht="13.5">
      <c r="A2595" s="80"/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</row>
    <row r="2596" spans="1:16" ht="13.5">
      <c r="A2596" s="80"/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</row>
    <row r="2597" spans="1:16" ht="13.5">
      <c r="A2597" s="80"/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</row>
    <row r="2598" spans="1:16" ht="13.5">
      <c r="A2598" s="80"/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</row>
    <row r="2599" spans="1:16" ht="13.5">
      <c r="A2599" s="80"/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</row>
    <row r="2600" spans="1:16" ht="13.5">
      <c r="A2600" s="80"/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</row>
    <row r="2601" spans="1:16" ht="13.5">
      <c r="A2601" s="80"/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</row>
    <row r="2602" spans="1:16" ht="13.5">
      <c r="A2602" s="80"/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</row>
    <row r="2603" spans="1:16" ht="13.5">
      <c r="A2603" s="80"/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</row>
    <row r="2604" spans="1:16" ht="13.5">
      <c r="A2604" s="80"/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</row>
    <row r="2605" spans="1:16" ht="13.5">
      <c r="A2605" s="80"/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</row>
    <row r="2606" spans="1:16" ht="13.5">
      <c r="A2606" s="80"/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</row>
    <row r="2607" spans="1:16" ht="13.5">
      <c r="A2607" s="80"/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</row>
    <row r="2608" spans="1:16" ht="13.5">
      <c r="A2608" s="80"/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</row>
    <row r="2609" spans="1:16" ht="13.5">
      <c r="A2609" s="80"/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</row>
    <row r="2610" spans="1:16" ht="13.5">
      <c r="A2610" s="80"/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</row>
    <row r="2611" spans="1:16" ht="13.5">
      <c r="A2611" s="80"/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</row>
    <row r="2612" spans="1:16" ht="13.5">
      <c r="A2612" s="80"/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</row>
    <row r="2613" spans="1:16" ht="13.5">
      <c r="A2613" s="80"/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</row>
    <row r="2614" spans="1:16" ht="13.5">
      <c r="A2614" s="80"/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</row>
    <row r="2615" spans="1:16" ht="13.5">
      <c r="A2615" s="80"/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</row>
    <row r="2616" spans="1:16" ht="13.5">
      <c r="A2616" s="80"/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</row>
    <row r="2617" spans="1:16" ht="13.5">
      <c r="A2617" s="80"/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</row>
    <row r="2618" spans="1:16" ht="13.5">
      <c r="A2618" s="80"/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</row>
    <row r="2619" spans="1:16" ht="13.5">
      <c r="A2619" s="80"/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</row>
    <row r="2620" spans="1:16" ht="13.5">
      <c r="A2620" s="80"/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</row>
    <row r="2621" spans="1:16" ht="13.5">
      <c r="A2621" s="80"/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</row>
    <row r="2622" spans="1:16" ht="13.5">
      <c r="A2622" s="80"/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</row>
    <row r="2623" spans="1:16" ht="13.5">
      <c r="A2623" s="80"/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</row>
    <row r="2624" spans="1:16" ht="13.5">
      <c r="A2624" s="80"/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</row>
    <row r="2625" spans="1:16" ht="13.5">
      <c r="A2625" s="80"/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</row>
    <row r="2626" spans="1:16" ht="13.5">
      <c r="A2626" s="80"/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</row>
    <row r="2627" spans="1:16" ht="13.5">
      <c r="A2627" s="80"/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</row>
    <row r="2628" spans="1:16" ht="13.5">
      <c r="A2628" s="80"/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</row>
    <row r="2629" spans="1:16" ht="13.5">
      <c r="A2629" s="80"/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</row>
    <row r="2630" spans="1:16" ht="13.5">
      <c r="A2630" s="80"/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</row>
    <row r="2631" spans="1:16" ht="13.5">
      <c r="A2631" s="80"/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</row>
    <row r="2632" spans="1:16" ht="13.5">
      <c r="A2632" s="80"/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</row>
    <row r="2633" spans="1:16" ht="13.5">
      <c r="A2633" s="80"/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</row>
    <row r="2634" spans="1:16" ht="13.5">
      <c r="A2634" s="80"/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</row>
    <row r="2635" spans="1:16" ht="13.5">
      <c r="A2635" s="80"/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</row>
    <row r="2636" spans="1:16" ht="13.5">
      <c r="A2636" s="80"/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</row>
    <row r="2637" spans="1:16" ht="13.5">
      <c r="A2637" s="80"/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</row>
    <row r="2638" spans="1:16" ht="13.5">
      <c r="A2638" s="80"/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</row>
    <row r="2639" spans="1:16" ht="13.5">
      <c r="A2639" s="80"/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</row>
    <row r="2640" spans="1:16" ht="13.5">
      <c r="A2640" s="80"/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</row>
    <row r="2641" spans="1:16" ht="13.5">
      <c r="A2641" s="80"/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</row>
    <row r="2642" spans="1:16" ht="13.5">
      <c r="A2642" s="80"/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</row>
    <row r="2643" spans="1:16" ht="13.5">
      <c r="A2643" s="80"/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</row>
    <row r="2644" spans="1:16" ht="13.5">
      <c r="A2644" s="80"/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</row>
    <row r="2645" spans="1:16" ht="13.5">
      <c r="A2645" s="80"/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</row>
    <row r="2646" spans="1:16" ht="13.5">
      <c r="A2646" s="80"/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</row>
    <row r="2647" spans="1:16" ht="13.5">
      <c r="A2647" s="80"/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ht="13.5">
      <c r="A2648" s="80"/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</row>
    <row r="2649" spans="1:16" ht="13.5">
      <c r="A2649" s="80"/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</row>
    <row r="2650" spans="1:16" ht="13.5">
      <c r="A2650" s="80"/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</row>
    <row r="2651" spans="1:16" ht="13.5">
      <c r="A2651" s="80"/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</row>
    <row r="2652" spans="1:16" ht="13.5">
      <c r="A2652" s="80"/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</row>
    <row r="2653" spans="1:16" ht="13.5">
      <c r="A2653" s="80"/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</row>
    <row r="2654" spans="1:16" ht="13.5">
      <c r="A2654" s="80"/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</row>
    <row r="2655" spans="1:16" ht="13.5">
      <c r="A2655" s="80"/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</row>
    <row r="2656" spans="1:16" ht="13.5">
      <c r="A2656" s="80"/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</row>
    <row r="2657" spans="1:16" ht="13.5">
      <c r="A2657" s="80"/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</row>
    <row r="2658" spans="1:16" ht="13.5">
      <c r="A2658" s="80"/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</row>
    <row r="2659" spans="1:16" ht="13.5">
      <c r="A2659" s="80"/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</row>
    <row r="2660" spans="1:16" ht="13.5">
      <c r="A2660" s="80"/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</row>
    <row r="2661" spans="1:16" ht="13.5">
      <c r="A2661" s="80"/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</row>
    <row r="2662" spans="1:16" ht="13.5">
      <c r="A2662" s="80"/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</row>
    <row r="2663" spans="1:16" ht="13.5">
      <c r="A2663" s="80"/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</row>
    <row r="2664" spans="1:16" ht="13.5">
      <c r="A2664" s="80"/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</row>
    <row r="2665" spans="1:16" ht="13.5">
      <c r="A2665" s="80"/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</row>
    <row r="2666" spans="1:16" ht="13.5">
      <c r="A2666" s="80"/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</row>
    <row r="2667" spans="1:16" ht="13.5">
      <c r="A2667" s="80"/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</row>
    <row r="2668" spans="1:16" ht="13.5">
      <c r="A2668" s="80"/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</row>
    <row r="2669" spans="1:16" ht="13.5">
      <c r="A2669" s="80"/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</row>
    <row r="2670" spans="1:16" ht="13.5">
      <c r="A2670" s="80"/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</row>
    <row r="2671" spans="1:16" ht="13.5">
      <c r="A2671" s="80"/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</row>
    <row r="2672" spans="1:16" ht="13.5">
      <c r="A2672" s="80"/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</row>
    <row r="2673" spans="1:16" ht="13.5">
      <c r="A2673" s="80"/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</row>
    <row r="2674" spans="1:16" ht="13.5">
      <c r="A2674" s="80"/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</row>
    <row r="2675" spans="1:16" ht="13.5">
      <c r="A2675" s="80"/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</row>
    <row r="2676" spans="1:16" ht="13.5">
      <c r="A2676" s="80"/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</row>
    <row r="2677" spans="1:16" ht="13.5">
      <c r="A2677" s="80"/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</row>
    <row r="2678" spans="1:16" ht="13.5">
      <c r="A2678" s="80"/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</row>
    <row r="2679" spans="1:16" ht="13.5">
      <c r="A2679" s="80"/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</row>
    <row r="2680" spans="1:16" ht="13.5">
      <c r="A2680" s="80"/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</row>
    <row r="2681" spans="1:16" ht="13.5">
      <c r="A2681" s="80"/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</row>
    <row r="2682" spans="1:16" ht="13.5">
      <c r="A2682" s="80"/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</row>
    <row r="2683" spans="1:16" ht="13.5">
      <c r="A2683" s="80"/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</row>
    <row r="2684" spans="1:16" ht="13.5">
      <c r="A2684" s="80"/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</row>
    <row r="2685" spans="1:16" ht="13.5">
      <c r="A2685" s="80"/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</row>
    <row r="2686" spans="1:16" ht="13.5">
      <c r="A2686" s="80"/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</row>
    <row r="2687" spans="1:16" ht="13.5">
      <c r="A2687" s="80"/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</row>
    <row r="2688" spans="1:16" ht="13.5">
      <c r="A2688" s="80"/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</row>
    <row r="2689" spans="1:16" ht="13.5">
      <c r="A2689" s="80"/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</row>
    <row r="2690" spans="1:16" ht="13.5">
      <c r="A2690" s="80"/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</row>
    <row r="2691" spans="1:16" ht="13.5">
      <c r="A2691" s="80"/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</row>
    <row r="2692" spans="1:16" ht="13.5">
      <c r="A2692" s="80"/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</row>
    <row r="2693" spans="1:16" ht="13.5">
      <c r="A2693" s="80"/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</row>
    <row r="2694" spans="1:16" ht="13.5">
      <c r="A2694" s="80"/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</row>
    <row r="2695" spans="1:16" ht="13.5">
      <c r="A2695" s="80"/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</row>
    <row r="2696" spans="1:16" ht="13.5">
      <c r="A2696" s="80"/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</row>
    <row r="2697" spans="1:16" ht="13.5">
      <c r="A2697" s="80"/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</row>
    <row r="2698" spans="1:16" ht="13.5">
      <c r="A2698" s="80"/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</row>
    <row r="2699" spans="1:16" ht="13.5">
      <c r="A2699" s="80"/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</row>
    <row r="2700" spans="1:16" ht="13.5">
      <c r="A2700" s="80"/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</row>
    <row r="2701" spans="1:16" ht="13.5">
      <c r="A2701" s="80"/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ht="13.5">
      <c r="A2702" s="80"/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</row>
    <row r="2703" spans="1:16" ht="13.5">
      <c r="A2703" s="80"/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</row>
    <row r="2704" spans="1:16" ht="13.5">
      <c r="A2704" s="80"/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</row>
    <row r="2705" spans="1:16" ht="13.5">
      <c r="A2705" s="80"/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</row>
    <row r="2706" spans="1:16" ht="13.5">
      <c r="A2706" s="80"/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</row>
    <row r="2707" spans="1:16" ht="13.5">
      <c r="A2707" s="80"/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</row>
    <row r="2708" spans="1:16" ht="13.5">
      <c r="A2708" s="80"/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</row>
    <row r="2709" spans="1:16" ht="13.5">
      <c r="A2709" s="80"/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</row>
    <row r="2710" spans="1:16" ht="13.5">
      <c r="A2710" s="80"/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</row>
    <row r="2711" spans="1:16" ht="13.5">
      <c r="A2711" s="80"/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</row>
    <row r="2712" spans="1:16" ht="13.5">
      <c r="A2712" s="80"/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</row>
    <row r="2713" spans="1:16" ht="13.5">
      <c r="A2713" s="80"/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</row>
    <row r="2714" spans="1:16" ht="13.5">
      <c r="A2714" s="80"/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</row>
    <row r="2715" spans="1:16" ht="13.5">
      <c r="A2715" s="80"/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</row>
    <row r="2716" spans="1:16" ht="13.5">
      <c r="A2716" s="80"/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</row>
    <row r="2717" spans="1:16" ht="13.5">
      <c r="A2717" s="80"/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</row>
    <row r="2718" spans="1:16" ht="13.5">
      <c r="A2718" s="80"/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</row>
    <row r="2719" spans="1:16" ht="13.5">
      <c r="A2719" s="80"/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</row>
    <row r="2720" spans="1:16" ht="13.5">
      <c r="A2720" s="80"/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</row>
    <row r="2721" spans="1:16" ht="13.5">
      <c r="A2721" s="80"/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</row>
    <row r="2722" spans="1:16" ht="13.5">
      <c r="A2722" s="80"/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</row>
    <row r="2723" spans="1:16" ht="13.5">
      <c r="A2723" s="80"/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</row>
    <row r="2724" spans="1:16" ht="13.5">
      <c r="A2724" s="80"/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</row>
    <row r="2725" spans="1:16" ht="13.5">
      <c r="A2725" s="80"/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</row>
    <row r="2726" spans="1:16" ht="13.5">
      <c r="A2726" s="80"/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</row>
    <row r="2727" spans="1:16" ht="13.5">
      <c r="A2727" s="80"/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</row>
    <row r="2728" spans="1:16" ht="13.5">
      <c r="A2728" s="80"/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</row>
    <row r="2729" spans="1:16" ht="13.5">
      <c r="A2729" s="80"/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</row>
    <row r="2730" spans="1:16" ht="13.5">
      <c r="A2730" s="80"/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</row>
    <row r="2731" spans="1:16" ht="13.5">
      <c r="A2731" s="80"/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</row>
    <row r="2732" spans="1:16" ht="13.5">
      <c r="A2732" s="80"/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</row>
    <row r="2733" spans="1:16" ht="13.5">
      <c r="A2733" s="80"/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</row>
    <row r="2734" spans="1:16" ht="13.5">
      <c r="A2734" s="80"/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</row>
    <row r="2735" spans="1:16" ht="13.5">
      <c r="A2735" s="80"/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</row>
    <row r="2736" spans="1:16" ht="13.5">
      <c r="A2736" s="80"/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</row>
    <row r="2737" spans="1:16" ht="13.5">
      <c r="A2737" s="80"/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</row>
    <row r="2738" spans="1:16" ht="13.5">
      <c r="A2738" s="80"/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</row>
    <row r="2739" spans="1:16" ht="13.5">
      <c r="A2739" s="80"/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</row>
    <row r="2740" spans="1:16" ht="13.5">
      <c r="A2740" s="80"/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</row>
    <row r="2741" spans="1:16" ht="13.5">
      <c r="A2741" s="80"/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</row>
    <row r="2742" spans="1:16" ht="13.5">
      <c r="A2742" s="80"/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</row>
    <row r="2743" spans="1:16" ht="13.5">
      <c r="A2743" s="80"/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</row>
    <row r="2744" spans="1:16" ht="13.5">
      <c r="A2744" s="80"/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</row>
    <row r="2745" spans="1:16" ht="13.5">
      <c r="A2745" s="80"/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</row>
    <row r="2746" spans="1:16" ht="13.5">
      <c r="A2746" s="80"/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</row>
    <row r="2747" spans="1:16" ht="13.5">
      <c r="A2747" s="80"/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</row>
    <row r="2748" spans="1:16" ht="13.5">
      <c r="A2748" s="80"/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</row>
    <row r="2749" spans="1:16" ht="13.5">
      <c r="A2749" s="80"/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</row>
    <row r="2750" spans="1:16" ht="13.5">
      <c r="A2750" s="80"/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</row>
    <row r="2751" spans="1:16" ht="13.5">
      <c r="A2751" s="80"/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</row>
    <row r="2752" spans="1:16" ht="13.5">
      <c r="A2752" s="80"/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</row>
    <row r="2753" spans="1:16" ht="13.5">
      <c r="A2753" s="80"/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</row>
    <row r="2754" spans="1:16" ht="13.5">
      <c r="A2754" s="80"/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</row>
    <row r="2755" spans="1:16" ht="13.5">
      <c r="A2755" s="80"/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ht="13.5">
      <c r="A2756" s="80"/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</row>
    <row r="2757" spans="1:16" ht="13.5">
      <c r="A2757" s="80"/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</row>
    <row r="2758" spans="1:16" ht="13.5">
      <c r="A2758" s="80"/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</row>
    <row r="2759" spans="1:16" ht="13.5">
      <c r="A2759" s="80"/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</row>
    <row r="2760" spans="1:16" ht="13.5">
      <c r="A2760" s="80"/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</row>
    <row r="2761" spans="1:16" ht="13.5">
      <c r="A2761" s="80"/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</row>
    <row r="2762" spans="1:16" ht="13.5">
      <c r="A2762" s="80"/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</row>
    <row r="2763" spans="1:16" ht="13.5">
      <c r="A2763" s="80"/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</row>
    <row r="2764" spans="1:16" ht="13.5">
      <c r="A2764" s="80"/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</row>
    <row r="2765" spans="1:16" ht="13.5">
      <c r="A2765" s="80"/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</row>
    <row r="2766" spans="1:16" ht="13.5">
      <c r="A2766" s="80"/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</row>
    <row r="2767" spans="1:16" ht="13.5">
      <c r="A2767" s="80"/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</row>
    <row r="2768" spans="1:16" ht="13.5">
      <c r="A2768" s="80"/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</row>
    <row r="2769" spans="1:16" ht="13.5">
      <c r="A2769" s="80"/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</row>
    <row r="2770" spans="1:16" ht="13.5">
      <c r="A2770" s="80"/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</row>
    <row r="2771" spans="1:16" ht="13.5">
      <c r="A2771" s="80"/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</row>
    <row r="2772" spans="1:16" ht="13.5">
      <c r="A2772" s="80"/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</row>
    <row r="2773" spans="1:16" ht="13.5">
      <c r="A2773" s="80"/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</row>
    <row r="2774" spans="1:16" ht="13.5">
      <c r="A2774" s="80"/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</row>
    <row r="2775" spans="1:16" ht="13.5">
      <c r="A2775" s="80"/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</row>
    <row r="2776" spans="1:16" ht="13.5">
      <c r="A2776" s="80"/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</row>
    <row r="2777" spans="1:16" ht="13.5">
      <c r="A2777" s="80"/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</row>
    <row r="2778" spans="1:16" ht="13.5">
      <c r="A2778" s="80"/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</row>
    <row r="2779" spans="1:16" ht="13.5">
      <c r="A2779" s="80"/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</row>
    <row r="2780" spans="1:16" ht="13.5">
      <c r="A2780" s="80"/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</row>
    <row r="2781" spans="1:16" ht="13.5">
      <c r="A2781" s="80"/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</row>
    <row r="2782" spans="1:16" ht="13.5">
      <c r="A2782" s="80"/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</row>
    <row r="2783" spans="1:16" ht="13.5">
      <c r="A2783" s="80"/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</row>
    <row r="2784" spans="1:16" ht="13.5">
      <c r="A2784" s="80"/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</row>
    <row r="2785" spans="1:16" ht="13.5">
      <c r="A2785" s="80"/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</row>
    <row r="2786" spans="1:16" ht="13.5">
      <c r="A2786" s="80"/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</row>
    <row r="2787" spans="1:16" ht="13.5">
      <c r="A2787" s="80"/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</row>
    <row r="2788" spans="1:16" ht="13.5">
      <c r="A2788" s="80"/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</row>
    <row r="2789" spans="1:16" ht="13.5">
      <c r="A2789" s="80"/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</row>
    <row r="2790" spans="1:16" ht="13.5">
      <c r="A2790" s="80"/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</row>
    <row r="2791" spans="1:16" ht="13.5">
      <c r="A2791" s="80"/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</row>
    <row r="2792" spans="1:16" ht="13.5">
      <c r="A2792" s="80"/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</row>
    <row r="2793" spans="1:16" ht="13.5">
      <c r="A2793" s="80"/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</row>
    <row r="2794" spans="1:16" ht="13.5">
      <c r="A2794" s="80"/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</row>
    <row r="2795" spans="1:16" ht="13.5">
      <c r="A2795" s="80"/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</row>
    <row r="2796" spans="1:16" ht="13.5">
      <c r="A2796" s="80"/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</row>
    <row r="2797" spans="1:16" ht="13.5">
      <c r="A2797" s="80"/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</row>
    <row r="2798" spans="1:16" ht="13.5">
      <c r="A2798" s="80"/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</row>
    <row r="2799" spans="1:16" ht="13.5">
      <c r="A2799" s="80"/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</row>
    <row r="2800" spans="1:16" ht="13.5">
      <c r="A2800" s="80"/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</row>
    <row r="2801" spans="1:16" ht="13.5">
      <c r="A2801" s="80"/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</row>
    <row r="2802" spans="1:16" ht="13.5">
      <c r="A2802" s="80"/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</row>
    <row r="2803" spans="1:16" ht="13.5">
      <c r="A2803" s="80"/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</row>
    <row r="2804" spans="1:16" ht="13.5">
      <c r="A2804" s="80"/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</row>
    <row r="2805" spans="1:16" ht="13.5">
      <c r="A2805" s="80"/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</row>
    <row r="2806" spans="1:16" ht="13.5">
      <c r="A2806" s="80"/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</row>
    <row r="2807" spans="1:16" ht="13.5">
      <c r="A2807" s="80"/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</row>
    <row r="2808" spans="1:16" ht="13.5">
      <c r="A2808" s="80"/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</row>
    <row r="2809" spans="1:16" ht="13.5">
      <c r="A2809" s="80"/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ht="13.5">
      <c r="A2810" s="80"/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</row>
    <row r="2811" spans="1:16" ht="13.5">
      <c r="A2811" s="80"/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</row>
    <row r="2812" spans="1:16" ht="13.5">
      <c r="A2812" s="80"/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</row>
    <row r="2813" spans="1:16" ht="13.5">
      <c r="A2813" s="80"/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</row>
    <row r="2814" spans="1:16" ht="13.5">
      <c r="A2814" s="80"/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</row>
    <row r="2815" spans="1:16" ht="13.5">
      <c r="A2815" s="80"/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</row>
    <row r="2816" spans="1:16" ht="13.5">
      <c r="A2816" s="80"/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</row>
    <row r="2817" spans="1:16" ht="13.5">
      <c r="A2817" s="80"/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</row>
    <row r="2818" spans="1:16" ht="13.5">
      <c r="A2818" s="80"/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</row>
    <row r="2819" spans="1:16" ht="13.5">
      <c r="A2819" s="80"/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</row>
    <row r="2820" spans="1:16" ht="13.5">
      <c r="A2820" s="80"/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</row>
    <row r="2821" spans="1:16" ht="13.5">
      <c r="A2821" s="80"/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</row>
    <row r="2822" spans="1:16" ht="13.5">
      <c r="A2822" s="80"/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</row>
    <row r="2823" spans="1:16" ht="13.5">
      <c r="A2823" s="80"/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</row>
    <row r="2824" spans="1:16" ht="13.5">
      <c r="A2824" s="80"/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</row>
    <row r="2825" spans="1:16" ht="13.5">
      <c r="A2825" s="80"/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</row>
    <row r="2826" spans="1:16" ht="13.5">
      <c r="A2826" s="80"/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</row>
    <row r="2827" spans="1:16" ht="13.5">
      <c r="A2827" s="80"/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</row>
    <row r="2828" spans="1:16" ht="13.5">
      <c r="A2828" s="80"/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</row>
    <row r="2829" spans="1:16" ht="13.5">
      <c r="A2829" s="80"/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</row>
    <row r="2830" spans="1:16" ht="13.5">
      <c r="A2830" s="80"/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</row>
    <row r="2831" spans="1:16" ht="13.5">
      <c r="A2831" s="80"/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</row>
    <row r="2832" spans="1:16" ht="13.5">
      <c r="A2832" s="80"/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</row>
    <row r="2833" spans="1:16" ht="13.5">
      <c r="A2833" s="80"/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</row>
    <row r="2834" spans="1:16" ht="13.5">
      <c r="A2834" s="80"/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</row>
    <row r="2835" spans="1:16" ht="13.5">
      <c r="A2835" s="80"/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</row>
    <row r="2836" spans="1:16" ht="13.5">
      <c r="A2836" s="80"/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</row>
    <row r="2837" spans="1:16" ht="13.5">
      <c r="A2837" s="80"/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</row>
    <row r="2838" spans="1:16" ht="13.5">
      <c r="A2838" s="80"/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</row>
    <row r="2839" spans="1:16" ht="13.5">
      <c r="A2839" s="80"/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</row>
    <row r="2840" spans="1:16" ht="13.5">
      <c r="A2840" s="80"/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</row>
    <row r="2841" spans="1:16" ht="13.5">
      <c r="A2841" s="80"/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</row>
    <row r="2842" spans="1:16" ht="13.5">
      <c r="A2842" s="80"/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</row>
    <row r="2843" spans="1:16" ht="13.5">
      <c r="A2843" s="80"/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</row>
    <row r="2844" spans="1:16" ht="13.5">
      <c r="A2844" s="80"/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</row>
    <row r="2845" spans="1:16" ht="13.5">
      <c r="A2845" s="80"/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</row>
    <row r="2846" spans="1:16" ht="13.5">
      <c r="A2846" s="80"/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</row>
    <row r="2847" spans="1:16" ht="13.5">
      <c r="A2847" s="80"/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</row>
    <row r="2848" spans="1:16" ht="13.5">
      <c r="A2848" s="80"/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</row>
    <row r="2849" spans="1:16" ht="13.5">
      <c r="A2849" s="80"/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</row>
    <row r="2850" spans="1:16" ht="13.5">
      <c r="A2850" s="80"/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</row>
    <row r="2851" spans="1:16" ht="13.5">
      <c r="A2851" s="80"/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</row>
    <row r="2852" spans="1:16" ht="13.5">
      <c r="A2852" s="80"/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</row>
    <row r="2853" spans="1:16" ht="13.5">
      <c r="A2853" s="80"/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</row>
    <row r="2854" spans="1:16" ht="13.5">
      <c r="A2854" s="80"/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</row>
    <row r="2855" spans="1:16" ht="13.5">
      <c r="A2855" s="80"/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</row>
    <row r="2856" spans="1:16" ht="13.5">
      <c r="A2856" s="80"/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</row>
    <row r="2857" spans="1:16" ht="13.5">
      <c r="A2857" s="80"/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</row>
    <row r="2858" spans="1:16" ht="13.5">
      <c r="A2858" s="80"/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</row>
    <row r="2859" spans="1:16" ht="13.5">
      <c r="A2859" s="80"/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</row>
    <row r="2860" spans="1:16" ht="13.5">
      <c r="A2860" s="80"/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</row>
    <row r="2861" spans="1:16" ht="13.5">
      <c r="A2861" s="80"/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</row>
    <row r="2862" spans="1:16" ht="13.5">
      <c r="A2862" s="80"/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</row>
    <row r="2863" spans="1:16" ht="13.5">
      <c r="A2863" s="80"/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</row>
    <row r="2864" spans="1:16" ht="13.5">
      <c r="A2864" s="80"/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</row>
    <row r="2865" spans="1:16" ht="13.5">
      <c r="A2865" s="80"/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</row>
    <row r="2866" spans="1:16" ht="13.5">
      <c r="A2866" s="80"/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</row>
    <row r="2867" spans="1:16" ht="13.5">
      <c r="A2867" s="80"/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</row>
    <row r="2868" spans="1:16" ht="13.5">
      <c r="A2868" s="80"/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</row>
    <row r="2869" spans="1:16" ht="13.5">
      <c r="A2869" s="80"/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</row>
    <row r="2870" spans="1:16" ht="13.5">
      <c r="A2870" s="80"/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</row>
    <row r="2871" spans="1:16" ht="13.5">
      <c r="A2871" s="80"/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</row>
    <row r="2872" spans="1:16" ht="13.5">
      <c r="A2872" s="80"/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</row>
    <row r="2873" spans="1:16" ht="13.5">
      <c r="A2873" s="80"/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</row>
    <row r="2874" spans="1:16" ht="13.5">
      <c r="A2874" s="80"/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</row>
    <row r="2875" spans="1:16" ht="13.5">
      <c r="A2875" s="80"/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</row>
    <row r="2876" spans="1:16" ht="13.5">
      <c r="A2876" s="80"/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</row>
    <row r="2877" spans="1:16" ht="13.5">
      <c r="A2877" s="80"/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</row>
    <row r="2878" spans="1:16" ht="13.5">
      <c r="A2878" s="80"/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</row>
    <row r="2879" spans="1:16" ht="13.5">
      <c r="A2879" s="80"/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</row>
    <row r="2880" spans="1:16" ht="13.5">
      <c r="A2880" s="80"/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</row>
    <row r="2881" spans="1:16" ht="13.5">
      <c r="A2881" s="80"/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</row>
    <row r="2882" spans="1:16" ht="13.5">
      <c r="A2882" s="80"/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</row>
    <row r="2883" spans="1:16" ht="13.5">
      <c r="A2883" s="80"/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</row>
    <row r="2884" spans="1:16" ht="13.5">
      <c r="A2884" s="80"/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</row>
    <row r="2885" spans="1:16" ht="13.5">
      <c r="A2885" s="80"/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</row>
    <row r="2886" spans="1:16" ht="13.5">
      <c r="A2886" s="80"/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</row>
    <row r="2887" spans="1:16" ht="13.5">
      <c r="A2887" s="80"/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</row>
    <row r="2888" spans="1:16" ht="13.5">
      <c r="A2888" s="80"/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</row>
    <row r="2889" spans="1:16" ht="13.5">
      <c r="A2889" s="80"/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</row>
    <row r="2890" spans="1:16" ht="13.5">
      <c r="A2890" s="80"/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</row>
    <row r="2891" spans="1:16" ht="13.5">
      <c r="A2891" s="80"/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</row>
    <row r="2892" spans="1:16" ht="13.5">
      <c r="A2892" s="80"/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</row>
    <row r="2893" spans="1:16" ht="13.5">
      <c r="A2893" s="80"/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</row>
    <row r="2894" spans="1:16" ht="13.5">
      <c r="A2894" s="80"/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</row>
    <row r="2895" spans="1:16" ht="13.5">
      <c r="A2895" s="80"/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</row>
    <row r="2896" spans="1:16" ht="13.5">
      <c r="A2896" s="80"/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</row>
    <row r="2897" spans="1:16" ht="13.5">
      <c r="A2897" s="80"/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</row>
    <row r="2898" spans="1:16" ht="13.5">
      <c r="A2898" s="80"/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</row>
    <row r="2899" spans="1:16" ht="13.5">
      <c r="A2899" s="80"/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</row>
    <row r="2900" spans="1:16" ht="13.5">
      <c r="A2900" s="80"/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</row>
    <row r="2901" spans="1:16" ht="13.5">
      <c r="A2901" s="80"/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</row>
    <row r="2902" spans="1:16" ht="13.5">
      <c r="A2902" s="80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</row>
    <row r="2903" spans="1:16" ht="13.5">
      <c r="A2903" s="80"/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</row>
    <row r="2904" spans="1:16" ht="13.5">
      <c r="A2904" s="80"/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</row>
    <row r="2905" spans="1:16" ht="13.5">
      <c r="A2905" s="80"/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</row>
    <row r="2906" spans="1:16" ht="13.5">
      <c r="A2906" s="80"/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</row>
    <row r="2907" spans="1:16" ht="13.5">
      <c r="A2907" s="80"/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</row>
    <row r="2908" spans="1:16" ht="13.5">
      <c r="A2908" s="80"/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</row>
    <row r="2909" spans="1:16" ht="13.5">
      <c r="A2909" s="80"/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</row>
    <row r="2910" spans="1:16" ht="13.5">
      <c r="A2910" s="80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</row>
    <row r="2911" spans="1:16" ht="13.5">
      <c r="A2911" s="80"/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</row>
    <row r="2912" spans="1:16" ht="13.5">
      <c r="A2912" s="80"/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</row>
    <row r="2913" spans="1:16" ht="13.5">
      <c r="A2913" s="80"/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</row>
    <row r="2914" spans="1:16" ht="13.5">
      <c r="A2914" s="80"/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</row>
    <row r="2915" spans="1:16" ht="13.5">
      <c r="A2915" s="80"/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</row>
    <row r="2916" spans="1:16" ht="13.5">
      <c r="A2916" s="80"/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</row>
    <row r="2917" spans="1:16" ht="13.5">
      <c r="A2917" s="80"/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</row>
    <row r="2918" spans="1:16" ht="13.5">
      <c r="A2918" s="80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</row>
    <row r="2919" spans="1:16" ht="13.5">
      <c r="A2919" s="80"/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</row>
    <row r="2920" spans="1:16" ht="13.5">
      <c r="A2920" s="80"/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</row>
    <row r="2921" spans="1:16" ht="13.5">
      <c r="A2921" s="80"/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</row>
    <row r="2922" spans="1:16" ht="13.5">
      <c r="A2922" s="80"/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</row>
    <row r="2923" spans="1:16" ht="13.5">
      <c r="A2923" s="80"/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</row>
    <row r="2924" spans="1:16" ht="13.5">
      <c r="A2924" s="80"/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</row>
    <row r="2925" spans="1:16" ht="13.5">
      <c r="A2925" s="80"/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</row>
    <row r="2926" spans="1:16" ht="13.5">
      <c r="A2926" s="80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</row>
    <row r="2927" spans="1:16" ht="13.5">
      <c r="A2927" s="80"/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</row>
    <row r="2928" spans="1:16" ht="13.5">
      <c r="A2928" s="80"/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</row>
    <row r="2929" spans="1:16" ht="13.5">
      <c r="A2929" s="80"/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</row>
    <row r="2930" spans="1:16" ht="13.5">
      <c r="A2930" s="80"/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</row>
    <row r="2931" spans="1:16" ht="13.5">
      <c r="A2931" s="80"/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</row>
    <row r="2932" spans="1:16" ht="13.5">
      <c r="A2932" s="80"/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</row>
    <row r="2933" spans="1:16" ht="13.5">
      <c r="A2933" s="80"/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</row>
    <row r="2934" spans="1:16" ht="13.5">
      <c r="A2934" s="80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</row>
    <row r="2935" spans="1:16" ht="13.5">
      <c r="A2935" s="80"/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</row>
    <row r="2936" spans="1:16" ht="13.5">
      <c r="A2936" s="80"/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</row>
    <row r="2937" spans="1:16" ht="13.5">
      <c r="A2937" s="80"/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</row>
    <row r="2938" spans="1:16" ht="13.5">
      <c r="A2938" s="80"/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</row>
    <row r="2939" spans="1:16" ht="13.5">
      <c r="A2939" s="80"/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</row>
    <row r="2940" spans="1:16" ht="13.5">
      <c r="A2940" s="80"/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</row>
    <row r="2941" spans="1:16" ht="13.5">
      <c r="A2941" s="80"/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</row>
    <row r="2942" spans="1:16" ht="13.5">
      <c r="A2942" s="80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</row>
    <row r="2943" spans="1:16" ht="13.5">
      <c r="A2943" s="80"/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</row>
    <row r="2944" spans="1:16" ht="13.5">
      <c r="A2944" s="80"/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</row>
    <row r="2945" spans="1:16" ht="13.5">
      <c r="A2945" s="80"/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</row>
    <row r="2946" spans="1:16" ht="13.5">
      <c r="A2946" s="80"/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</row>
    <row r="2947" spans="1:16" ht="13.5">
      <c r="A2947" s="80"/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</row>
    <row r="2948" spans="1:16" ht="13.5">
      <c r="A2948" s="80"/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</row>
    <row r="2949" spans="1:16" ht="13.5">
      <c r="A2949" s="80"/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</row>
    <row r="2950" spans="1:16" ht="13.5">
      <c r="A2950" s="80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</row>
    <row r="2951" spans="1:16" ht="13.5">
      <c r="A2951" s="80"/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</row>
    <row r="2952" spans="1:16" ht="13.5">
      <c r="A2952" s="80"/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</row>
    <row r="2953" spans="1:16" ht="13.5">
      <c r="A2953" s="80"/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</row>
    <row r="2954" spans="1:16" ht="13.5">
      <c r="A2954" s="80"/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</row>
    <row r="2955" spans="1:16" ht="13.5">
      <c r="A2955" s="80"/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</row>
    <row r="2956" spans="1:16" ht="13.5">
      <c r="A2956" s="80"/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</row>
    <row r="2957" spans="1:16" ht="13.5">
      <c r="A2957" s="80"/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</row>
    <row r="2958" spans="1:16" ht="13.5">
      <c r="A2958" s="80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</row>
    <row r="2959" spans="1:16" ht="13.5">
      <c r="A2959" s="80"/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</row>
    <row r="2960" spans="1:16" ht="13.5">
      <c r="A2960" s="80"/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</row>
    <row r="2961" spans="1:16" ht="13.5">
      <c r="A2961" s="80"/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</row>
    <row r="2962" spans="1:16" ht="13.5">
      <c r="A2962" s="80"/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</row>
    <row r="2963" spans="1:16" ht="13.5">
      <c r="A2963" s="80"/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</row>
    <row r="2964" spans="1:16" ht="13.5">
      <c r="A2964" s="80"/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</row>
    <row r="2965" spans="1:16" ht="13.5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</row>
    <row r="2966" spans="1:16" ht="13.5">
      <c r="A2966" s="80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</row>
    <row r="2967" spans="1:16" ht="13.5">
      <c r="A2967" s="80"/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</row>
    <row r="2968" spans="1:16" ht="13.5">
      <c r="A2968" s="80"/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</row>
    <row r="2969" spans="1:16" ht="13.5">
      <c r="A2969" s="80"/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</row>
    <row r="2970" spans="1:16" ht="13.5">
      <c r="A2970" s="80"/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</row>
    <row r="2971" spans="1:16" ht="13.5">
      <c r="A2971" s="80"/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</row>
    <row r="2972" spans="1:16" ht="13.5">
      <c r="A2972" s="80"/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</row>
    <row r="2973" spans="1:16" ht="13.5">
      <c r="A2973" s="80"/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</row>
    <row r="2974" spans="1:16" ht="13.5">
      <c r="A2974" s="80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</row>
    <row r="2975" spans="1:16" ht="13.5">
      <c r="A2975" s="80"/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</row>
    <row r="2976" spans="1:16" ht="13.5">
      <c r="A2976" s="80"/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</row>
    <row r="2977" spans="1:16" ht="13.5">
      <c r="A2977" s="80"/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</row>
    <row r="2978" spans="1:16" ht="13.5">
      <c r="A2978" s="80"/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</row>
    <row r="2979" spans="1:16" ht="13.5">
      <c r="A2979" s="80"/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</row>
    <row r="2980" spans="1:16" ht="13.5">
      <c r="A2980" s="80"/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</row>
    <row r="2981" spans="1:16" ht="13.5">
      <c r="A2981" s="80"/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</row>
    <row r="2982" spans="1:16" ht="13.5">
      <c r="A2982" s="80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</row>
    <row r="2983" spans="1:16" ht="13.5">
      <c r="A2983" s="80"/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</row>
    <row r="2984" spans="1:16" ht="13.5">
      <c r="A2984" s="80"/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</row>
    <row r="2985" spans="1:16" ht="13.5">
      <c r="A2985" s="80"/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</row>
    <row r="2986" spans="1:16" ht="13.5">
      <c r="A2986" s="80"/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</row>
    <row r="2987" spans="1:16" ht="13.5">
      <c r="A2987" s="80"/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</row>
    <row r="2988" spans="1:16" ht="13.5">
      <c r="A2988" s="80"/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</row>
    <row r="2989" spans="1:16" ht="13.5">
      <c r="A2989" s="80"/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</row>
    <row r="2990" spans="1:16" ht="13.5">
      <c r="A2990" s="80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</row>
    <row r="2991" spans="1:16" ht="13.5">
      <c r="A2991" s="80"/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</row>
    <row r="2992" spans="1:16" ht="13.5">
      <c r="A2992" s="80"/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</row>
    <row r="2993" spans="1:16" ht="13.5">
      <c r="A2993" s="80"/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</row>
    <row r="2994" spans="1:16" ht="13.5">
      <c r="A2994" s="80"/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</row>
    <row r="2995" spans="1:16" ht="13.5">
      <c r="A2995" s="80"/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</row>
    <row r="2996" spans="1:16" ht="13.5">
      <c r="A2996" s="80"/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</row>
    <row r="2997" spans="1:16" ht="13.5">
      <c r="A2997" s="80"/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</row>
    <row r="2998" spans="1:16" ht="13.5">
      <c r="A2998" s="80"/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</row>
    <row r="2999" spans="1:16" ht="13.5">
      <c r="A2999" s="80"/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</row>
    <row r="3000" spans="1:16" ht="13.5">
      <c r="A3000" s="80"/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</row>
    <row r="3001" spans="1:16" ht="13.5">
      <c r="A3001" s="80"/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</row>
    <row r="3002" spans="1:16" ht="13.5">
      <c r="A3002" s="80"/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</row>
    <row r="3003" spans="1:16" ht="13.5">
      <c r="A3003" s="80"/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</row>
    <row r="3004" spans="1:16" ht="13.5">
      <c r="A3004" s="80"/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</row>
    <row r="3005" spans="1:16" ht="13.5">
      <c r="A3005" s="80"/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</row>
    <row r="3006" spans="1:16" ht="13.5">
      <c r="A3006" s="80"/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</row>
    <row r="3007" spans="1:16" ht="13.5">
      <c r="A3007" s="80"/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</row>
    <row r="3008" spans="1:16" ht="13.5">
      <c r="A3008" s="80"/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</row>
    <row r="3009" spans="1:16" ht="13.5">
      <c r="A3009" s="80"/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</row>
    <row r="3010" spans="1:16" ht="13.5">
      <c r="A3010" s="80"/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</row>
    <row r="3011" spans="1:16" ht="13.5">
      <c r="A3011" s="80"/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</row>
    <row r="3012" spans="1:16" ht="13.5">
      <c r="A3012" s="80"/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</row>
    <row r="3013" spans="1:16" ht="13.5">
      <c r="A3013" s="80"/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</row>
    <row r="3014" spans="1:16" ht="13.5">
      <c r="A3014" s="80"/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</row>
    <row r="3015" spans="1:16" ht="13.5">
      <c r="A3015" s="80"/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</row>
    <row r="3016" spans="1:16" ht="13.5">
      <c r="A3016" s="80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</row>
    <row r="3017" spans="1:16" ht="13.5">
      <c r="A3017" s="80"/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</row>
    <row r="3018" spans="1:16" ht="13.5">
      <c r="A3018" s="80"/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</row>
    <row r="3019" spans="1:16" ht="13.5">
      <c r="A3019" s="80"/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</row>
    <row r="3020" spans="1:16" ht="13.5">
      <c r="A3020" s="80"/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</row>
    <row r="3021" spans="1:16" ht="13.5">
      <c r="A3021" s="80"/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</row>
    <row r="3022" spans="1:16" ht="13.5">
      <c r="A3022" s="80"/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</row>
    <row r="3023" spans="1:16" ht="13.5">
      <c r="A3023" s="80"/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</row>
    <row r="3024" spans="1:16" ht="13.5">
      <c r="A3024" s="80"/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</row>
    <row r="3025" spans="1:16" ht="13.5">
      <c r="A3025" s="80"/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</row>
    <row r="3026" spans="1:16" ht="13.5">
      <c r="A3026" s="80"/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</row>
    <row r="3027" spans="1:16" ht="13.5">
      <c r="A3027" s="80"/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</row>
    <row r="3028" spans="1:16" ht="13.5">
      <c r="A3028" s="80"/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</row>
    <row r="3029" spans="1:16" ht="13.5">
      <c r="A3029" s="80"/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</row>
    <row r="3030" spans="1:16" ht="13.5">
      <c r="A3030" s="80"/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</row>
    <row r="3031" spans="1:16" ht="13.5">
      <c r="A3031" s="80"/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</row>
    <row r="3032" spans="1:16" ht="13.5">
      <c r="A3032" s="80"/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</row>
    <row r="3033" spans="1:16" ht="13.5">
      <c r="A3033" s="80"/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</row>
    <row r="3034" spans="1:16" ht="13.5">
      <c r="A3034" s="80"/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</row>
    <row r="3035" spans="1:16" ht="13.5">
      <c r="A3035" s="80"/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</row>
    <row r="3036" spans="1:16" ht="13.5">
      <c r="A3036" s="80"/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</row>
    <row r="3037" spans="1:16" ht="13.5">
      <c r="A3037" s="80"/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</row>
    <row r="3038" spans="1:16" ht="13.5">
      <c r="A3038" s="80"/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</row>
    <row r="3039" spans="1:16" ht="13.5">
      <c r="A3039" s="80"/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</row>
    <row r="3040" spans="1:16" ht="13.5">
      <c r="A3040" s="80"/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</row>
    <row r="3041" spans="1:16" ht="13.5">
      <c r="A3041" s="80"/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</row>
    <row r="3042" spans="1:16" ht="13.5">
      <c r="A3042" s="80"/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</row>
    <row r="3043" spans="1:16" ht="13.5">
      <c r="A3043" s="80"/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</row>
    <row r="3044" spans="1:16" ht="13.5">
      <c r="A3044" s="80"/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</row>
    <row r="3045" spans="1:16" ht="13.5">
      <c r="A3045" s="80"/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</row>
    <row r="3046" spans="1:16" ht="13.5">
      <c r="A3046" s="80"/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</row>
    <row r="3047" spans="1:16" ht="13.5">
      <c r="A3047" s="80"/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</row>
    <row r="3048" spans="1:16" ht="13.5">
      <c r="A3048" s="80"/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</row>
    <row r="3049" spans="1:16" ht="13.5">
      <c r="A3049" s="80"/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</row>
    <row r="3050" spans="1:16" ht="13.5">
      <c r="A3050" s="80"/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</row>
    <row r="3051" spans="1:16" ht="13.5">
      <c r="A3051" s="80"/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</row>
    <row r="3052" spans="1:16" ht="13.5">
      <c r="A3052" s="80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</row>
    <row r="3053" spans="1:16" ht="13.5">
      <c r="A3053" s="80"/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</row>
    <row r="3054" spans="1:16" ht="13.5">
      <c r="A3054" s="80"/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</row>
    <row r="3055" spans="1:16" ht="13.5">
      <c r="A3055" s="80"/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</row>
    <row r="3056" spans="1:16" ht="13.5">
      <c r="A3056" s="80"/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</row>
    <row r="3057" spans="1:16" ht="13.5">
      <c r="A3057" s="80"/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</row>
    <row r="3058" spans="1:16" ht="13.5">
      <c r="A3058" s="80"/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</row>
    <row r="3059" spans="1:16" ht="13.5">
      <c r="A3059" s="80"/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</row>
    <row r="3060" spans="1:16" ht="13.5">
      <c r="A3060" s="80"/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</row>
    <row r="3061" spans="1:16" ht="13.5">
      <c r="A3061" s="80"/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</row>
    <row r="3062" spans="1:16" ht="13.5">
      <c r="A3062" s="80"/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</row>
    <row r="3063" spans="1:16" ht="13.5">
      <c r="A3063" s="80"/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</row>
    <row r="3064" spans="1:16" ht="13.5">
      <c r="A3064" s="80"/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</row>
    <row r="3065" spans="1:16" ht="13.5">
      <c r="A3065" s="80"/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</row>
    <row r="3066" spans="1:16" ht="13.5">
      <c r="A3066" s="80"/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</row>
    <row r="3067" spans="1:16" ht="13.5">
      <c r="A3067" s="80"/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</row>
    <row r="3068" spans="1:16" ht="13.5">
      <c r="A3068" s="80"/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</row>
    <row r="3069" spans="1:16" ht="13.5">
      <c r="A3069" s="80"/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</row>
    <row r="3070" spans="1:16" ht="13.5">
      <c r="A3070" s="80"/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</row>
    <row r="3071" spans="1:16" ht="13.5">
      <c r="A3071" s="80"/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</row>
    <row r="3072" spans="1:16" ht="13.5">
      <c r="A3072" s="80"/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</row>
    <row r="3073" spans="1:16" ht="13.5">
      <c r="A3073" s="80"/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</row>
    <row r="3074" spans="1:16" ht="13.5">
      <c r="A3074" s="80"/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</row>
    <row r="3075" spans="1:16" ht="13.5">
      <c r="A3075" s="80"/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</row>
    <row r="3076" spans="1:16" ht="13.5">
      <c r="A3076" s="80"/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</row>
    <row r="3077" spans="1:16" ht="13.5">
      <c r="A3077" s="80"/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</row>
    <row r="3078" spans="1:16" ht="13.5">
      <c r="A3078" s="80"/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</row>
    <row r="3079" spans="1:16" ht="13.5">
      <c r="A3079" s="80"/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</row>
    <row r="3080" spans="1:16" ht="13.5">
      <c r="A3080" s="80"/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</row>
    <row r="3081" spans="1:16" ht="13.5">
      <c r="A3081" s="80"/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</row>
    <row r="3082" spans="1:16" ht="13.5">
      <c r="A3082" s="80"/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</row>
    <row r="3083" spans="1:16" ht="13.5">
      <c r="A3083" s="80"/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</row>
    <row r="3084" spans="1:16" ht="13.5">
      <c r="A3084" s="80"/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</row>
    <row r="3085" spans="1:16" ht="13.5">
      <c r="A3085" s="80"/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</row>
    <row r="3086" spans="1:16" ht="13.5">
      <c r="A3086" s="80"/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</row>
    <row r="3087" spans="1:16" ht="13.5">
      <c r="A3087" s="80"/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</row>
    <row r="3088" spans="1:16" ht="13.5">
      <c r="A3088" s="80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</row>
    <row r="3089" spans="1:16" ht="13.5">
      <c r="A3089" s="80"/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</row>
    <row r="3090" spans="1:16" ht="13.5">
      <c r="A3090" s="80"/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</row>
    <row r="3091" spans="1:16" ht="13.5">
      <c r="A3091" s="80"/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</row>
    <row r="3092" spans="1:16" ht="13.5">
      <c r="A3092" s="80"/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</row>
    <row r="3093" spans="1:16" ht="13.5">
      <c r="A3093" s="80"/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</row>
    <row r="3094" spans="1:16" ht="13.5">
      <c r="A3094" s="80"/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</row>
    <row r="3095" spans="1:16" ht="13.5">
      <c r="A3095" s="80"/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</row>
    <row r="3096" spans="1:16" ht="13.5">
      <c r="A3096" s="80"/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</row>
    <row r="3097" spans="1:16" ht="13.5">
      <c r="A3097" s="80"/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</row>
    <row r="3098" spans="1:16" ht="13.5">
      <c r="A3098" s="80"/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</row>
    <row r="3099" spans="1:16" ht="13.5">
      <c r="A3099" s="80"/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</row>
    <row r="3100" spans="1:16" ht="13.5">
      <c r="A3100" s="80"/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</row>
    <row r="3101" spans="1:16" ht="13.5">
      <c r="A3101" s="80"/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</row>
    <row r="3102" spans="1:16" ht="13.5">
      <c r="A3102" s="80"/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</row>
    <row r="3103" spans="1:16" ht="13.5">
      <c r="A3103" s="80"/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</row>
    <row r="3104" spans="1:16" ht="13.5">
      <c r="A3104" s="80"/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</row>
    <row r="3105" spans="1:16" ht="13.5">
      <c r="A3105" s="80"/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</row>
    <row r="3106" spans="1:16" ht="13.5">
      <c r="A3106" s="80"/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</row>
    <row r="3107" spans="1:16" ht="13.5">
      <c r="A3107" s="80"/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</row>
    <row r="3108" spans="1:16" ht="13.5">
      <c r="A3108" s="80"/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</row>
    <row r="3109" spans="1:16" ht="13.5">
      <c r="A3109" s="80"/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</row>
    <row r="3110" spans="1:16" ht="13.5">
      <c r="A3110" s="80"/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</row>
    <row r="3111" spans="1:16" ht="13.5">
      <c r="A3111" s="80"/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</row>
    <row r="3112" spans="1:16" ht="13.5">
      <c r="A3112" s="80"/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</row>
    <row r="3113" spans="1:16" ht="13.5">
      <c r="A3113" s="80"/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</row>
    <row r="3114" spans="1:16" ht="13.5">
      <c r="A3114" s="80"/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</row>
    <row r="3115" spans="1:16" ht="13.5">
      <c r="A3115" s="80"/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</row>
    <row r="3116" spans="1:16" ht="13.5">
      <c r="A3116" s="80"/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</row>
    <row r="3117" spans="1:16" ht="13.5">
      <c r="A3117" s="80"/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</row>
    <row r="3118" spans="1:16" ht="13.5">
      <c r="A3118" s="80"/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</row>
    <row r="3119" spans="1:16" ht="13.5">
      <c r="A3119" s="80"/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</row>
    <row r="3120" spans="1:16" ht="13.5">
      <c r="A3120" s="80"/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</row>
    <row r="3121" spans="1:16" ht="13.5">
      <c r="A3121" s="80"/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</row>
    <row r="3122" spans="1:16" ht="13.5">
      <c r="A3122" s="80"/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</row>
    <row r="3123" spans="1:16" ht="13.5">
      <c r="A3123" s="80"/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</row>
    <row r="3124" spans="1:16" ht="13.5">
      <c r="A3124" s="80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</row>
    <row r="3125" spans="1:16" ht="13.5">
      <c r="A3125" s="80"/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</row>
    <row r="3126" spans="1:16" ht="13.5">
      <c r="A3126" s="80"/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</row>
    <row r="3127" spans="1:16" ht="13.5">
      <c r="A3127" s="80"/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</row>
    <row r="3128" spans="1:16" ht="13.5">
      <c r="A3128" s="80"/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</row>
    <row r="3129" spans="1:16" ht="13.5">
      <c r="A3129" s="80"/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</row>
    <row r="3130" spans="1:16" ht="13.5">
      <c r="A3130" s="80"/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</row>
    <row r="3131" spans="1:16" ht="13.5">
      <c r="A3131" s="80"/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</row>
    <row r="3132" spans="1:16" ht="13.5">
      <c r="A3132" s="80"/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</row>
    <row r="3133" spans="1:16" ht="13.5">
      <c r="A3133" s="80"/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</row>
    <row r="3134" spans="1:16" ht="13.5">
      <c r="A3134" s="80"/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</row>
    <row r="3135" spans="1:16" ht="13.5">
      <c r="A3135" s="80"/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</row>
    <row r="3136" spans="1:16" ht="13.5">
      <c r="A3136" s="80"/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</row>
    <row r="3137" spans="1:16" ht="13.5">
      <c r="A3137" s="80"/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</row>
    <row r="3138" spans="1:16" ht="13.5">
      <c r="A3138" s="80"/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</row>
    <row r="3139" spans="1:16" ht="13.5">
      <c r="A3139" s="80"/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</row>
    <row r="3140" spans="1:16" ht="13.5">
      <c r="A3140" s="80"/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</row>
    <row r="3141" spans="1:16" ht="13.5">
      <c r="A3141" s="80"/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</row>
    <row r="3142" spans="1:16" ht="13.5">
      <c r="A3142" s="80"/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</row>
    <row r="3143" spans="1:16" ht="13.5">
      <c r="A3143" s="80"/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</row>
    <row r="3144" spans="1:16" ht="13.5">
      <c r="A3144" s="80"/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</row>
    <row r="3145" spans="1:16" ht="13.5">
      <c r="A3145" s="80"/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</row>
    <row r="3146" spans="1:16" ht="13.5">
      <c r="A3146" s="80"/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</row>
    <row r="3147" spans="1:16" ht="13.5">
      <c r="A3147" s="80"/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</row>
    <row r="3148" spans="1:16" ht="13.5">
      <c r="A3148" s="80"/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</row>
    <row r="3149" spans="1:16" ht="13.5">
      <c r="A3149" s="80"/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</row>
    <row r="3150" spans="1:16" ht="13.5">
      <c r="A3150" s="80"/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</row>
    <row r="3151" spans="1:16" ht="13.5">
      <c r="A3151" s="80"/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</row>
    <row r="3152" spans="1:16" ht="13.5">
      <c r="A3152" s="80"/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</row>
    <row r="3153" spans="1:16" ht="13.5">
      <c r="A3153" s="80"/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</row>
    <row r="3154" spans="1:16" ht="13.5">
      <c r="A3154" s="80"/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</row>
    <row r="3155" spans="1:16" ht="13.5">
      <c r="A3155" s="80"/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</row>
    <row r="3156" spans="1:16" ht="13.5">
      <c r="A3156" s="80"/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</row>
    <row r="3157" spans="1:16" ht="13.5">
      <c r="A3157" s="80"/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</row>
    <row r="3158" spans="1:16" ht="13.5">
      <c r="A3158" s="80"/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</row>
    <row r="3159" spans="1:16" ht="13.5">
      <c r="A3159" s="80"/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</row>
    <row r="3160" spans="1:16" ht="13.5">
      <c r="A3160" s="80"/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</row>
    <row r="3161" spans="1:16" ht="13.5">
      <c r="A3161" s="80"/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</row>
    <row r="3162" spans="1:16" ht="13.5">
      <c r="A3162" s="80"/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</row>
    <row r="3163" spans="1:16" ht="13.5">
      <c r="A3163" s="80"/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</row>
    <row r="3164" spans="1:16" ht="13.5">
      <c r="A3164" s="80"/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</row>
    <row r="3165" spans="1:16" ht="13.5">
      <c r="A3165" s="80"/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</row>
    <row r="3166" spans="1:16" ht="13.5">
      <c r="A3166" s="80"/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</row>
    <row r="3167" spans="1:16" ht="13.5">
      <c r="A3167" s="80"/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</row>
    <row r="3168" spans="1:16" ht="13.5">
      <c r="A3168" s="80"/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</row>
    <row r="3169" spans="1:16" ht="13.5">
      <c r="A3169" s="80"/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</row>
    <row r="3170" spans="1:16" ht="13.5">
      <c r="A3170" s="80"/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</row>
    <row r="3171" spans="1:16" ht="13.5">
      <c r="A3171" s="80"/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</row>
    <row r="3172" spans="1:16" ht="13.5">
      <c r="A3172" s="80"/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</row>
    <row r="3173" spans="1:16" ht="13.5">
      <c r="A3173" s="80"/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</row>
    <row r="3174" spans="1:16" ht="13.5">
      <c r="A3174" s="80"/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</row>
    <row r="3175" spans="1:16" ht="13.5">
      <c r="A3175" s="80"/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</row>
    <row r="3176" spans="1:16" ht="13.5">
      <c r="A3176" s="80"/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</row>
    <row r="3177" spans="1:16" ht="13.5">
      <c r="A3177" s="80"/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</row>
    <row r="3178" spans="1:16" ht="13.5">
      <c r="A3178" s="80"/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</row>
    <row r="3179" spans="1:16" ht="13.5">
      <c r="A3179" s="80"/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</row>
    <row r="3180" spans="1:16" ht="13.5">
      <c r="A3180" s="80"/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</row>
    <row r="3181" spans="1:16" ht="13.5">
      <c r="A3181" s="80"/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</row>
    <row r="3182" spans="1:16" ht="13.5">
      <c r="A3182" s="80"/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</row>
  </sheetData>
  <sheetProtection/>
  <mergeCells count="69">
    <mergeCell ref="A191:D191"/>
    <mergeCell ref="E191:H191"/>
    <mergeCell ref="I214:J214"/>
    <mergeCell ref="E214:G214"/>
    <mergeCell ref="E215:G215"/>
    <mergeCell ref="A214:D214"/>
    <mergeCell ref="A215:D215"/>
    <mergeCell ref="A72:D72"/>
    <mergeCell ref="I72:J72"/>
    <mergeCell ref="I143:J143"/>
    <mergeCell ref="E143:G143"/>
    <mergeCell ref="A143:D143"/>
    <mergeCell ref="M73:P73"/>
    <mergeCell ref="M74:P74"/>
    <mergeCell ref="E84:H84"/>
    <mergeCell ref="K72:L72"/>
    <mergeCell ref="K143:L143"/>
    <mergeCell ref="M157:P157"/>
    <mergeCell ref="M145:P145"/>
    <mergeCell ref="M144:P144"/>
    <mergeCell ref="M122:P122"/>
    <mergeCell ref="M108:P108"/>
    <mergeCell ref="M76:P76"/>
    <mergeCell ref="I144:J144"/>
    <mergeCell ref="M185:P185"/>
    <mergeCell ref="I215:J215"/>
    <mergeCell ref="O278:P279"/>
    <mergeCell ref="O276:P277"/>
    <mergeCell ref="K214:L214"/>
    <mergeCell ref="M215:P215"/>
    <mergeCell ref="M216:P216"/>
    <mergeCell ref="K215:L215"/>
    <mergeCell ref="M174:P174"/>
    <mergeCell ref="O280:P281"/>
    <mergeCell ref="E101:H101"/>
    <mergeCell ref="N278:N279"/>
    <mergeCell ref="N280:N281"/>
    <mergeCell ref="M263:N263"/>
    <mergeCell ref="M264:N264"/>
    <mergeCell ref="M266:P266"/>
    <mergeCell ref="N276:N277"/>
    <mergeCell ref="M262:N262"/>
    <mergeCell ref="K144:L144"/>
    <mergeCell ref="E127:H127"/>
    <mergeCell ref="E73:G73"/>
    <mergeCell ref="K73:L73"/>
    <mergeCell ref="H74:I74"/>
    <mergeCell ref="I73:J73"/>
    <mergeCell ref="E72:G72"/>
    <mergeCell ref="E1:G1"/>
    <mergeCell ref="E2:G2"/>
    <mergeCell ref="I16:L16"/>
    <mergeCell ref="E52:H52"/>
    <mergeCell ref="E23:H23"/>
    <mergeCell ref="A1:D1"/>
    <mergeCell ref="A2:D2"/>
    <mergeCell ref="E5:H5"/>
    <mergeCell ref="A6:D6"/>
    <mergeCell ref="A5:D5"/>
    <mergeCell ref="A28:D28"/>
    <mergeCell ref="M37:P37"/>
    <mergeCell ref="M54:P54"/>
    <mergeCell ref="M3:P3"/>
    <mergeCell ref="M2:P2"/>
    <mergeCell ref="I1:J1"/>
    <mergeCell ref="K1:L1"/>
    <mergeCell ref="K2:L2"/>
    <mergeCell ref="H3:I3"/>
    <mergeCell ref="I2:J2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8" r:id="rId4"/>
  <headerFooter alignWithMargins="0">
    <oddHeader>&amp;L&amp;"ＭＳ Ｐ明朝,標準"&amp;14&amp;U琉球新報　　（30.9）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82"/>
  <sheetViews>
    <sheetView showGridLines="0" zoomScaleSheetLayoutView="90" workbookViewId="0" topLeftCell="A1">
      <selection activeCell="Q131" sqref="Q13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7.125" style="0" customWidth="1"/>
    <col min="4" max="4" width="7.00390625" style="0" customWidth="1"/>
    <col min="5" max="5" width="3.625" style="0" customWidth="1"/>
    <col min="6" max="6" width="11.625" style="0" customWidth="1"/>
    <col min="7" max="8" width="7.125" style="0" customWidth="1"/>
    <col min="9" max="9" width="3.625" style="0" customWidth="1"/>
    <col min="10" max="10" width="11.625" style="0" customWidth="1"/>
    <col min="11" max="12" width="7.125" style="0" customWidth="1"/>
    <col min="13" max="13" width="3.625" style="0" customWidth="1"/>
    <col min="14" max="14" width="11.625" style="0" customWidth="1"/>
    <col min="15" max="16" width="7.125" style="0" customWidth="1"/>
    <col min="17" max="17" width="9.00390625" style="19" customWidth="1"/>
  </cols>
  <sheetData>
    <row r="1" spans="1:16" ht="13.5" customHeight="1">
      <c r="A1" s="506" t="s">
        <v>1024</v>
      </c>
      <c r="B1" s="506"/>
      <c r="C1" s="506"/>
      <c r="D1" s="506"/>
      <c r="E1" s="506" t="s">
        <v>1025</v>
      </c>
      <c r="F1" s="506"/>
      <c r="G1" s="506"/>
      <c r="H1" s="186" t="s">
        <v>1026</v>
      </c>
      <c r="I1" s="506" t="s">
        <v>1027</v>
      </c>
      <c r="J1" s="506"/>
      <c r="K1" s="506" t="s">
        <v>1028</v>
      </c>
      <c r="L1" s="506"/>
      <c r="M1" s="80"/>
      <c r="N1" s="80"/>
      <c r="O1" s="80"/>
      <c r="P1" s="89" t="s">
        <v>1398</v>
      </c>
    </row>
    <row r="2" spans="1:16" ht="26.25" customHeight="1">
      <c r="A2" s="507"/>
      <c r="B2" s="507"/>
      <c r="C2" s="507"/>
      <c r="D2" s="507"/>
      <c r="E2" s="554"/>
      <c r="F2" s="554"/>
      <c r="G2" s="554"/>
      <c r="H2" s="187"/>
      <c r="I2" s="510">
        <f>J3+J74+J145+J216</f>
        <v>0</v>
      </c>
      <c r="J2" s="510"/>
      <c r="K2" s="507"/>
      <c r="L2" s="507"/>
      <c r="M2" s="504"/>
      <c r="N2" s="505"/>
      <c r="O2" s="505"/>
      <c r="P2" s="505"/>
    </row>
    <row r="3" spans="1:16" ht="15" customHeight="1">
      <c r="A3" s="389" t="s">
        <v>1656</v>
      </c>
      <c r="B3" s="80"/>
      <c r="C3" s="80"/>
      <c r="D3" s="80"/>
      <c r="E3" s="80"/>
      <c r="F3" s="80"/>
      <c r="G3" s="80"/>
      <c r="H3" s="567" t="s">
        <v>1138</v>
      </c>
      <c r="I3" s="567"/>
      <c r="J3" s="90">
        <f>H30+H69+L39+L64+P69</f>
        <v>0</v>
      </c>
      <c r="K3" s="80"/>
      <c r="L3" s="80"/>
      <c r="M3" s="503" t="s">
        <v>537</v>
      </c>
      <c r="N3" s="503"/>
      <c r="O3" s="503"/>
      <c r="P3" s="503"/>
    </row>
    <row r="4" spans="1:16" ht="13.5">
      <c r="A4" s="91"/>
      <c r="B4" s="92" t="s">
        <v>569</v>
      </c>
      <c r="C4" s="92" t="s">
        <v>570</v>
      </c>
      <c r="D4" s="93"/>
      <c r="E4" s="91"/>
      <c r="F4" s="92" t="s">
        <v>569</v>
      </c>
      <c r="G4" s="92" t="s">
        <v>567</v>
      </c>
      <c r="H4" s="93"/>
      <c r="I4" s="91"/>
      <c r="J4" s="92" t="s">
        <v>569</v>
      </c>
      <c r="K4" s="92" t="s">
        <v>570</v>
      </c>
      <c r="L4" s="93"/>
      <c r="M4" s="91"/>
      <c r="N4" s="92" t="s">
        <v>569</v>
      </c>
      <c r="O4" s="92" t="s">
        <v>570</v>
      </c>
      <c r="P4" s="93"/>
    </row>
    <row r="5" spans="1:16" ht="13.5">
      <c r="A5" s="584" t="s">
        <v>627</v>
      </c>
      <c r="B5" s="585"/>
      <c r="C5" s="585"/>
      <c r="D5" s="586"/>
      <c r="E5" s="94"/>
      <c r="F5" s="202" t="s">
        <v>1405</v>
      </c>
      <c r="G5" s="198">
        <v>1525</v>
      </c>
      <c r="H5" s="198"/>
      <c r="I5" s="97"/>
      <c r="J5" s="98"/>
      <c r="K5" s="99"/>
      <c r="L5" s="100"/>
      <c r="M5" s="101"/>
      <c r="N5" s="102" t="s">
        <v>300</v>
      </c>
      <c r="O5" s="409">
        <v>70</v>
      </c>
      <c r="P5" s="103"/>
    </row>
    <row r="6" spans="1:16" ht="13.5">
      <c r="A6" s="394" t="s">
        <v>416</v>
      </c>
      <c r="B6" s="196"/>
      <c r="C6" s="197"/>
      <c r="D6" s="198"/>
      <c r="E6" s="44"/>
      <c r="F6" s="202" t="s">
        <v>1406</v>
      </c>
      <c r="G6" s="198">
        <v>1270</v>
      </c>
      <c r="H6" s="198"/>
      <c r="I6" s="200"/>
      <c r="J6" s="196"/>
      <c r="K6" s="78"/>
      <c r="L6" s="78"/>
      <c r="M6" s="200"/>
      <c r="N6" s="201" t="s">
        <v>288</v>
      </c>
      <c r="O6" s="198">
        <v>60</v>
      </c>
      <c r="P6" s="198"/>
    </row>
    <row r="7" spans="1:16" ht="13.5">
      <c r="A7" s="101"/>
      <c r="B7" s="442" t="s">
        <v>1412</v>
      </c>
      <c r="C7" s="198">
        <v>1890</v>
      </c>
      <c r="D7" s="198"/>
      <c r="E7" s="44"/>
      <c r="F7" s="199" t="s">
        <v>716</v>
      </c>
      <c r="G7" s="198">
        <v>575</v>
      </c>
      <c r="H7" s="198"/>
      <c r="I7" s="574" t="s">
        <v>630</v>
      </c>
      <c r="J7" s="575"/>
      <c r="K7" s="575"/>
      <c r="L7" s="576"/>
      <c r="M7" s="200"/>
      <c r="N7" s="439" t="s">
        <v>1417</v>
      </c>
      <c r="O7" s="78">
        <v>100</v>
      </c>
      <c r="P7" s="78"/>
    </row>
    <row r="8" spans="1:16" ht="13.5">
      <c r="A8" s="101"/>
      <c r="B8" s="196" t="s">
        <v>225</v>
      </c>
      <c r="C8" s="198">
        <v>360</v>
      </c>
      <c r="D8" s="198"/>
      <c r="E8" s="342"/>
      <c r="F8" s="199"/>
      <c r="G8" s="341"/>
      <c r="H8" s="341"/>
      <c r="I8" s="344"/>
      <c r="J8" s="202" t="s">
        <v>259</v>
      </c>
      <c r="K8" s="348">
        <v>310</v>
      </c>
      <c r="L8" s="198"/>
      <c r="M8" s="344"/>
      <c r="N8" s="201" t="s">
        <v>289</v>
      </c>
      <c r="O8" s="198">
        <v>90</v>
      </c>
      <c r="P8" s="213"/>
    </row>
    <row r="9" spans="1:16" ht="13.5">
      <c r="A9" s="101"/>
      <c r="B9" s="196" t="s">
        <v>298</v>
      </c>
      <c r="C9" s="198">
        <v>1885</v>
      </c>
      <c r="D9" s="198"/>
      <c r="E9" s="344"/>
      <c r="F9" s="222" t="s">
        <v>787</v>
      </c>
      <c r="G9" s="407">
        <f>SUM(C48:C69,G5:G8)</f>
        <v>18240</v>
      </c>
      <c r="H9" s="343">
        <f>SUM(D48:D69,H5:H8)</f>
        <v>0</v>
      </c>
      <c r="I9" s="344"/>
      <c r="J9" s="202" t="s">
        <v>1037</v>
      </c>
      <c r="K9" s="341">
        <v>145</v>
      </c>
      <c r="L9" s="341"/>
      <c r="M9" s="344"/>
      <c r="N9" s="201" t="s">
        <v>290</v>
      </c>
      <c r="O9" s="341">
        <v>45</v>
      </c>
      <c r="P9" s="213"/>
    </row>
    <row r="10" spans="1:16" ht="13.5">
      <c r="A10" s="101"/>
      <c r="B10" s="196" t="s">
        <v>1022</v>
      </c>
      <c r="C10" s="341">
        <v>0</v>
      </c>
      <c r="D10" s="341"/>
      <c r="E10" s="344"/>
      <c r="F10" s="201"/>
      <c r="G10" s="213"/>
      <c r="H10" s="213"/>
      <c r="I10" s="344"/>
      <c r="J10" s="196" t="s">
        <v>1655</v>
      </c>
      <c r="K10" s="198">
        <v>425</v>
      </c>
      <c r="L10" s="198"/>
      <c r="M10" s="344"/>
      <c r="N10" s="201" t="s">
        <v>920</v>
      </c>
      <c r="O10" s="213">
        <v>60</v>
      </c>
      <c r="P10" s="213"/>
    </row>
    <row r="11" spans="1:16" ht="13.5">
      <c r="A11" s="101"/>
      <c r="B11" s="196" t="s">
        <v>442</v>
      </c>
      <c r="C11" s="341">
        <v>0</v>
      </c>
      <c r="D11" s="198"/>
      <c r="E11" s="344"/>
      <c r="F11" s="201"/>
      <c r="G11" s="213"/>
      <c r="H11" s="213"/>
      <c r="I11" s="344"/>
      <c r="J11" s="196" t="s">
        <v>1038</v>
      </c>
      <c r="K11" s="198">
        <v>135</v>
      </c>
      <c r="L11" s="198"/>
      <c r="M11" s="344"/>
      <c r="N11" s="201" t="s">
        <v>291</v>
      </c>
      <c r="O11" s="341">
        <v>75</v>
      </c>
      <c r="P11" s="213"/>
    </row>
    <row r="12" spans="1:16" ht="13.5">
      <c r="A12" s="101"/>
      <c r="B12" s="196" t="s">
        <v>899</v>
      </c>
      <c r="C12" s="341">
        <v>225</v>
      </c>
      <c r="D12" s="198"/>
      <c r="E12" s="391" t="s">
        <v>420</v>
      </c>
      <c r="F12" s="413"/>
      <c r="G12" s="413"/>
      <c r="H12" s="417"/>
      <c r="I12" s="344"/>
      <c r="J12" s="196" t="s">
        <v>262</v>
      </c>
      <c r="K12" s="198">
        <v>75</v>
      </c>
      <c r="L12" s="198"/>
      <c r="M12" s="344"/>
      <c r="N12" s="201" t="s">
        <v>299</v>
      </c>
      <c r="O12" s="341">
        <v>95</v>
      </c>
      <c r="P12" s="213"/>
    </row>
    <row r="13" spans="1:16" ht="13.5">
      <c r="A13" s="101"/>
      <c r="B13" s="196" t="s">
        <v>1023</v>
      </c>
      <c r="C13" s="198">
        <v>410</v>
      </c>
      <c r="D13" s="198"/>
      <c r="E13" s="344"/>
      <c r="F13" s="202" t="s">
        <v>961</v>
      </c>
      <c r="G13" s="341">
        <v>1290</v>
      </c>
      <c r="H13" s="341"/>
      <c r="I13" s="344"/>
      <c r="J13" s="196" t="s">
        <v>912</v>
      </c>
      <c r="K13" s="198">
        <v>0</v>
      </c>
      <c r="L13" s="198"/>
      <c r="M13" s="344"/>
      <c r="N13" s="201" t="s">
        <v>292</v>
      </c>
      <c r="O13" s="341">
        <v>95</v>
      </c>
      <c r="P13" s="213"/>
    </row>
    <row r="14" spans="1:16" ht="13.5">
      <c r="A14" s="101"/>
      <c r="B14" s="196" t="s">
        <v>900</v>
      </c>
      <c r="C14" s="198">
        <v>350</v>
      </c>
      <c r="D14" s="198"/>
      <c r="E14" s="344"/>
      <c r="F14" s="202" t="s">
        <v>904</v>
      </c>
      <c r="G14" s="341">
        <v>895</v>
      </c>
      <c r="H14" s="198"/>
      <c r="I14" s="344"/>
      <c r="J14" s="196" t="s">
        <v>263</v>
      </c>
      <c r="K14" s="198">
        <v>0</v>
      </c>
      <c r="L14" s="198"/>
      <c r="M14" s="213"/>
      <c r="N14" s="201" t="s">
        <v>293</v>
      </c>
      <c r="O14" s="198">
        <v>120</v>
      </c>
      <c r="P14" s="213"/>
    </row>
    <row r="15" spans="1:16" ht="13.5">
      <c r="A15" s="101"/>
      <c r="B15" s="196" t="s">
        <v>1402</v>
      </c>
      <c r="C15" s="198">
        <v>480</v>
      </c>
      <c r="D15" s="198"/>
      <c r="E15" s="344"/>
      <c r="F15" s="196" t="s">
        <v>1153</v>
      </c>
      <c r="G15" s="440">
        <v>1450</v>
      </c>
      <c r="H15" s="198"/>
      <c r="I15" s="344"/>
      <c r="J15" s="196" t="s">
        <v>1039</v>
      </c>
      <c r="K15" s="198">
        <v>715</v>
      </c>
      <c r="L15" s="198"/>
      <c r="M15" s="213"/>
      <c r="N15" s="201" t="s">
        <v>1424</v>
      </c>
      <c r="O15" s="341">
        <v>95</v>
      </c>
      <c r="P15" s="213"/>
    </row>
    <row r="16" spans="1:16" ht="13.5">
      <c r="A16" s="101"/>
      <c r="B16" s="196" t="s">
        <v>1401</v>
      </c>
      <c r="C16" s="198">
        <v>445</v>
      </c>
      <c r="D16" s="198"/>
      <c r="E16" s="344"/>
      <c r="F16" s="196" t="s">
        <v>1154</v>
      </c>
      <c r="G16" s="198">
        <v>620</v>
      </c>
      <c r="H16" s="198"/>
      <c r="I16" s="344"/>
      <c r="J16" s="196" t="s">
        <v>1040</v>
      </c>
      <c r="K16" s="341">
        <v>650</v>
      </c>
      <c r="L16" s="198"/>
      <c r="M16" s="213"/>
      <c r="N16" s="201" t="s">
        <v>1051</v>
      </c>
      <c r="O16" s="341">
        <v>5</v>
      </c>
      <c r="P16" s="213"/>
    </row>
    <row r="17" spans="1:16" ht="13.5">
      <c r="A17" s="101"/>
      <c r="B17" s="196" t="s">
        <v>934</v>
      </c>
      <c r="C17" s="198">
        <v>935</v>
      </c>
      <c r="D17" s="198"/>
      <c r="E17" s="344"/>
      <c r="F17" s="196" t="s">
        <v>1155</v>
      </c>
      <c r="G17" s="198">
        <v>465</v>
      </c>
      <c r="H17" s="198"/>
      <c r="I17" s="344"/>
      <c r="J17" s="196" t="s">
        <v>914</v>
      </c>
      <c r="K17" s="341">
        <v>0</v>
      </c>
      <c r="L17" s="341"/>
      <c r="M17" s="213"/>
      <c r="N17" s="201"/>
      <c r="O17" s="341"/>
      <c r="P17" s="213"/>
    </row>
    <row r="18" spans="1:16" ht="13.5">
      <c r="A18" s="101"/>
      <c r="B18" s="196" t="s">
        <v>226</v>
      </c>
      <c r="C18" s="198">
        <v>0</v>
      </c>
      <c r="D18" s="341"/>
      <c r="E18" s="342"/>
      <c r="F18" s="196" t="s">
        <v>905</v>
      </c>
      <c r="G18" s="481">
        <v>940</v>
      </c>
      <c r="H18" s="481"/>
      <c r="I18" s="344"/>
      <c r="J18" s="196" t="s">
        <v>1041</v>
      </c>
      <c r="K18" s="341">
        <v>100</v>
      </c>
      <c r="L18" s="341"/>
      <c r="M18" s="344"/>
      <c r="N18" s="201"/>
      <c r="O18" s="341"/>
      <c r="P18" s="213"/>
    </row>
    <row r="19" spans="1:16" ht="13.5">
      <c r="A19" s="101"/>
      <c r="B19" s="196" t="s">
        <v>227</v>
      </c>
      <c r="C19" s="198">
        <v>980</v>
      </c>
      <c r="D19" s="198"/>
      <c r="E19" s="344"/>
      <c r="F19" s="196" t="s">
        <v>1159</v>
      </c>
      <c r="G19" s="440">
        <v>355</v>
      </c>
      <c r="H19" s="438"/>
      <c r="I19" s="344"/>
      <c r="J19" s="196" t="s">
        <v>264</v>
      </c>
      <c r="K19" s="341">
        <v>45</v>
      </c>
      <c r="L19" s="341"/>
      <c r="M19" s="344"/>
      <c r="N19" s="227" t="s">
        <v>793</v>
      </c>
      <c r="O19" s="388">
        <f>SUM(K67:K69,O5:O18)</f>
        <v>1155</v>
      </c>
      <c r="P19" s="350">
        <f>SUM(L67:L69,P5:P18)</f>
        <v>0</v>
      </c>
    </row>
    <row r="20" spans="1:16" ht="13.5">
      <c r="A20" s="101"/>
      <c r="B20" s="196" t="s">
        <v>228</v>
      </c>
      <c r="C20" s="198">
        <v>0</v>
      </c>
      <c r="D20" s="341"/>
      <c r="E20" s="344"/>
      <c r="F20" s="196" t="s">
        <v>755</v>
      </c>
      <c r="G20" s="198">
        <v>805</v>
      </c>
      <c r="H20" s="198"/>
      <c r="I20" s="344"/>
      <c r="J20" s="196" t="s">
        <v>1042</v>
      </c>
      <c r="K20" s="341">
        <v>0</v>
      </c>
      <c r="L20" s="341"/>
      <c r="M20" s="344"/>
      <c r="N20" s="201"/>
      <c r="O20" s="341"/>
      <c r="P20" s="213"/>
    </row>
    <row r="21" spans="1:16" ht="13.5">
      <c r="A21" s="101"/>
      <c r="B21" s="196" t="s">
        <v>901</v>
      </c>
      <c r="C21" s="341">
        <v>155</v>
      </c>
      <c r="D21" s="341"/>
      <c r="E21" s="344"/>
      <c r="F21" s="196" t="s">
        <v>249</v>
      </c>
      <c r="G21" s="408">
        <v>370</v>
      </c>
      <c r="H21" s="341"/>
      <c r="I21" s="344"/>
      <c r="J21" s="196" t="s">
        <v>265</v>
      </c>
      <c r="K21" s="341">
        <v>15</v>
      </c>
      <c r="L21" s="341"/>
      <c r="M21" s="555" t="s">
        <v>1378</v>
      </c>
      <c r="N21" s="556"/>
      <c r="O21" s="556"/>
      <c r="P21" s="557"/>
    </row>
    <row r="22" spans="1:16" ht="13.5">
      <c r="A22" s="101"/>
      <c r="B22" s="196" t="s">
        <v>1174</v>
      </c>
      <c r="C22" s="198">
        <v>395</v>
      </c>
      <c r="D22" s="198"/>
      <c r="E22" s="344"/>
      <c r="F22" s="196" t="s">
        <v>607</v>
      </c>
      <c r="G22" s="408">
        <v>1080</v>
      </c>
      <c r="H22" s="198"/>
      <c r="I22" s="344"/>
      <c r="J22" s="196" t="s">
        <v>266</v>
      </c>
      <c r="K22" s="341">
        <v>165</v>
      </c>
      <c r="L22" s="341"/>
      <c r="M22" s="213"/>
      <c r="N22" s="202" t="s">
        <v>294</v>
      </c>
      <c r="O22" s="348">
        <v>70</v>
      </c>
      <c r="P22" s="213"/>
    </row>
    <row r="23" spans="1:16" ht="13.5">
      <c r="A23" s="101"/>
      <c r="B23" s="196" t="s">
        <v>902</v>
      </c>
      <c r="C23" s="198">
        <v>555</v>
      </c>
      <c r="D23" s="198"/>
      <c r="E23" s="344"/>
      <c r="F23" s="196" t="s">
        <v>1158</v>
      </c>
      <c r="G23" s="341">
        <v>0</v>
      </c>
      <c r="H23" s="341"/>
      <c r="I23" s="344"/>
      <c r="J23" s="196" t="s">
        <v>1044</v>
      </c>
      <c r="K23" s="341">
        <v>30</v>
      </c>
      <c r="L23" s="341"/>
      <c r="M23" s="213"/>
      <c r="N23" s="202" t="s">
        <v>295</v>
      </c>
      <c r="O23" s="341">
        <v>60</v>
      </c>
      <c r="P23" s="213"/>
    </row>
    <row r="24" spans="1:16" ht="13.5">
      <c r="A24" s="101"/>
      <c r="B24" s="196" t="s">
        <v>903</v>
      </c>
      <c r="C24" s="198">
        <v>400</v>
      </c>
      <c r="D24" s="198"/>
      <c r="E24" s="344"/>
      <c r="F24" s="196"/>
      <c r="G24" s="341"/>
      <c r="H24" s="341"/>
      <c r="I24" s="344"/>
      <c r="J24" s="196" t="s">
        <v>1045</v>
      </c>
      <c r="K24" s="341">
        <v>55</v>
      </c>
      <c r="L24" s="341"/>
      <c r="M24" s="213"/>
      <c r="N24" s="196" t="s">
        <v>296</v>
      </c>
      <c r="O24" s="341">
        <v>45</v>
      </c>
      <c r="P24" s="213"/>
    </row>
    <row r="25" spans="1:16" ht="13.5">
      <c r="A25" s="101"/>
      <c r="B25" s="196"/>
      <c r="C25" s="341"/>
      <c r="D25" s="341"/>
      <c r="E25" s="344"/>
      <c r="F25" s="196"/>
      <c r="G25" s="341"/>
      <c r="H25" s="341"/>
      <c r="I25" s="344"/>
      <c r="J25" s="196" t="s">
        <v>528</v>
      </c>
      <c r="K25" s="341">
        <v>115</v>
      </c>
      <c r="L25" s="341"/>
      <c r="M25" s="213"/>
      <c r="N25" s="196" t="s">
        <v>297</v>
      </c>
      <c r="O25" s="341">
        <v>30</v>
      </c>
      <c r="P25" s="213"/>
    </row>
    <row r="26" spans="1:16" ht="13.5">
      <c r="A26" s="101"/>
      <c r="B26" s="196"/>
      <c r="C26" s="341"/>
      <c r="D26" s="341"/>
      <c r="E26" s="344"/>
      <c r="F26" s="196"/>
      <c r="G26" s="341"/>
      <c r="H26" s="341"/>
      <c r="I26" s="344"/>
      <c r="J26" s="196" t="s">
        <v>1046</v>
      </c>
      <c r="K26" s="341">
        <v>40</v>
      </c>
      <c r="L26" s="341"/>
      <c r="M26" s="213"/>
      <c r="N26" s="443" t="s">
        <v>1414</v>
      </c>
      <c r="O26" s="341">
        <v>130</v>
      </c>
      <c r="P26" s="213"/>
    </row>
    <row r="27" spans="1:16" ht="13.5">
      <c r="A27" s="101"/>
      <c r="B27" s="217"/>
      <c r="C27" s="341"/>
      <c r="D27" s="341"/>
      <c r="E27" s="344"/>
      <c r="F27" s="196"/>
      <c r="G27" s="341"/>
      <c r="H27" s="341"/>
      <c r="I27" s="344"/>
      <c r="J27" s="196" t="s">
        <v>269</v>
      </c>
      <c r="K27" s="198">
        <v>110</v>
      </c>
      <c r="L27" s="198"/>
      <c r="M27" s="213"/>
      <c r="N27" s="196" t="s">
        <v>1122</v>
      </c>
      <c r="O27" s="341">
        <v>0</v>
      </c>
      <c r="P27" s="213"/>
    </row>
    <row r="28" spans="1:16" ht="13.5">
      <c r="A28" s="101"/>
      <c r="B28" s="196"/>
      <c r="C28" s="341"/>
      <c r="D28" s="341"/>
      <c r="E28" s="344"/>
      <c r="F28" s="196"/>
      <c r="G28" s="341"/>
      <c r="H28" s="341"/>
      <c r="I28" s="344"/>
      <c r="J28" s="201" t="s">
        <v>915</v>
      </c>
      <c r="K28" s="198">
        <v>0</v>
      </c>
      <c r="L28" s="198"/>
      <c r="M28" s="213"/>
      <c r="N28" s="196" t="s">
        <v>1052</v>
      </c>
      <c r="O28" s="213">
        <v>100</v>
      </c>
      <c r="P28" s="213"/>
    </row>
    <row r="29" spans="1:16" ht="13.5">
      <c r="A29" s="101"/>
      <c r="B29" s="196"/>
      <c r="C29" s="341"/>
      <c r="D29" s="341"/>
      <c r="E29" s="344"/>
      <c r="F29" s="222" t="s">
        <v>788</v>
      </c>
      <c r="G29" s="388">
        <f>SUM(G13:G28)</f>
        <v>8270</v>
      </c>
      <c r="H29" s="388">
        <f>SUM(H13:H28)</f>
        <v>0</v>
      </c>
      <c r="I29" s="344"/>
      <c r="J29" s="205" t="s">
        <v>184</v>
      </c>
      <c r="K29" s="198">
        <v>520</v>
      </c>
      <c r="L29" s="198"/>
      <c r="M29" s="213"/>
      <c r="N29" s="196" t="s">
        <v>302</v>
      </c>
      <c r="O29" s="341">
        <v>55</v>
      </c>
      <c r="P29" s="213"/>
    </row>
    <row r="30" spans="1:16" ht="13.5">
      <c r="A30" s="101"/>
      <c r="B30" s="196"/>
      <c r="C30" s="341"/>
      <c r="D30" s="213"/>
      <c r="E30" s="344"/>
      <c r="F30" s="237" t="s">
        <v>972</v>
      </c>
      <c r="G30" s="351">
        <f>C31+C45+G9+G29</f>
        <v>42330</v>
      </c>
      <c r="H30" s="352">
        <f>D31+D45+H9+H29</f>
        <v>0</v>
      </c>
      <c r="I30" s="344"/>
      <c r="J30" s="201" t="s">
        <v>185</v>
      </c>
      <c r="K30" s="198">
        <v>795</v>
      </c>
      <c r="L30" s="198"/>
      <c r="M30" s="213"/>
      <c r="N30" s="196" t="s">
        <v>303</v>
      </c>
      <c r="O30" s="341">
        <v>90</v>
      </c>
      <c r="P30" s="213"/>
    </row>
    <row r="31" spans="1:16" ht="13.5">
      <c r="A31" s="101"/>
      <c r="B31" s="222" t="s">
        <v>785</v>
      </c>
      <c r="C31" s="223">
        <f>SUM(C7:C30)</f>
        <v>9465</v>
      </c>
      <c r="D31" s="224">
        <f>SUM(D7:D30)</f>
        <v>0</v>
      </c>
      <c r="E31" s="200"/>
      <c r="F31" s="196"/>
      <c r="G31" s="197"/>
      <c r="H31" s="78"/>
      <c r="I31" s="200"/>
      <c r="J31" s="201" t="s">
        <v>270</v>
      </c>
      <c r="K31" s="198">
        <v>245</v>
      </c>
      <c r="L31" s="341"/>
      <c r="M31" s="78"/>
      <c r="N31" s="196" t="s">
        <v>922</v>
      </c>
      <c r="O31" s="341">
        <v>15</v>
      </c>
      <c r="P31" s="78"/>
    </row>
    <row r="32" spans="1:16" ht="13.5">
      <c r="A32" s="101"/>
      <c r="B32" s="196"/>
      <c r="C32" s="78"/>
      <c r="D32" s="78"/>
      <c r="E32" s="200"/>
      <c r="F32" s="203"/>
      <c r="G32" s="197"/>
      <c r="H32" s="210"/>
      <c r="I32" s="200"/>
      <c r="J32" s="201" t="s">
        <v>731</v>
      </c>
      <c r="K32" s="198">
        <v>395</v>
      </c>
      <c r="L32" s="198"/>
      <c r="M32" s="78"/>
      <c r="N32" s="196" t="s">
        <v>572</v>
      </c>
      <c r="O32" s="341">
        <v>0</v>
      </c>
      <c r="P32" s="78"/>
    </row>
    <row r="33" spans="1:16" ht="13.5">
      <c r="A33" s="392" t="s">
        <v>417</v>
      </c>
      <c r="B33" s="214"/>
      <c r="C33" s="214"/>
      <c r="D33" s="215"/>
      <c r="E33" s="78"/>
      <c r="F33" s="200"/>
      <c r="G33" s="216"/>
      <c r="H33" s="210"/>
      <c r="I33" s="78"/>
      <c r="J33" s="201" t="s">
        <v>732</v>
      </c>
      <c r="K33" s="198">
        <v>105</v>
      </c>
      <c r="L33" s="341"/>
      <c r="M33" s="78"/>
      <c r="N33" s="196"/>
      <c r="O33" s="341"/>
      <c r="P33" s="78"/>
    </row>
    <row r="34" spans="1:16" ht="13.5">
      <c r="A34" s="103"/>
      <c r="B34" s="205" t="s">
        <v>1273</v>
      </c>
      <c r="C34" s="438">
        <v>665</v>
      </c>
      <c r="D34" s="198"/>
      <c r="E34" s="391" t="s">
        <v>629</v>
      </c>
      <c r="F34" s="413"/>
      <c r="G34" s="413"/>
      <c r="H34" s="417"/>
      <c r="I34" s="213"/>
      <c r="J34" s="196" t="s">
        <v>733</v>
      </c>
      <c r="K34" s="198">
        <v>115</v>
      </c>
      <c r="L34" s="198"/>
      <c r="M34" s="213"/>
      <c r="N34" s="201"/>
      <c r="O34" s="341"/>
      <c r="P34" s="213"/>
    </row>
    <row r="35" spans="1:16" ht="13.5">
      <c r="A35" s="103"/>
      <c r="B35" s="201" t="s">
        <v>960</v>
      </c>
      <c r="C35" s="198">
        <v>1425</v>
      </c>
      <c r="D35" s="198"/>
      <c r="E35" s="213"/>
      <c r="F35" s="196" t="s">
        <v>250</v>
      </c>
      <c r="G35" s="341">
        <v>0</v>
      </c>
      <c r="H35" s="341"/>
      <c r="I35" s="213"/>
      <c r="J35" s="201" t="s">
        <v>1004</v>
      </c>
      <c r="K35" s="198">
        <v>0</v>
      </c>
      <c r="L35" s="341"/>
      <c r="M35" s="213"/>
      <c r="N35" s="227" t="s">
        <v>792</v>
      </c>
      <c r="O35" s="388">
        <f>SUM(O22:O34)</f>
        <v>595</v>
      </c>
      <c r="P35" s="353">
        <f>SUM(P22:P34)</f>
        <v>0</v>
      </c>
    </row>
    <row r="36" spans="1:16" ht="13.5">
      <c r="A36" s="103"/>
      <c r="B36" s="201" t="s">
        <v>350</v>
      </c>
      <c r="C36" s="198">
        <v>1340</v>
      </c>
      <c r="D36" s="198"/>
      <c r="E36" s="213"/>
      <c r="F36" s="196" t="s">
        <v>251</v>
      </c>
      <c r="G36" s="198">
        <v>470</v>
      </c>
      <c r="H36" s="341"/>
      <c r="I36" s="213"/>
      <c r="J36" s="196" t="s">
        <v>1175</v>
      </c>
      <c r="K36" s="198">
        <v>105</v>
      </c>
      <c r="L36" s="198"/>
      <c r="M36" s="213"/>
      <c r="N36" s="201"/>
      <c r="O36" s="341"/>
      <c r="P36" s="213"/>
    </row>
    <row r="37" spans="1:16" ht="13.5">
      <c r="A37" s="103"/>
      <c r="B37" s="201" t="s">
        <v>241</v>
      </c>
      <c r="C37" s="341">
        <v>205</v>
      </c>
      <c r="D37" s="198"/>
      <c r="E37" s="213"/>
      <c r="F37" s="196" t="s">
        <v>252</v>
      </c>
      <c r="G37" s="213">
        <v>575</v>
      </c>
      <c r="H37" s="341"/>
      <c r="I37" s="213"/>
      <c r="J37" s="220"/>
      <c r="K37" s="341"/>
      <c r="L37" s="341"/>
      <c r="M37" s="555" t="s">
        <v>1381</v>
      </c>
      <c r="N37" s="556"/>
      <c r="O37" s="556"/>
      <c r="P37" s="557"/>
    </row>
    <row r="38" spans="1:16" ht="13.5">
      <c r="A38" s="78"/>
      <c r="B38" s="201" t="s">
        <v>242</v>
      </c>
      <c r="C38" s="341">
        <v>370</v>
      </c>
      <c r="D38" s="198"/>
      <c r="E38" s="213"/>
      <c r="F38" s="196" t="s">
        <v>1519</v>
      </c>
      <c r="G38" s="341">
        <v>1375</v>
      </c>
      <c r="H38" s="341"/>
      <c r="I38" s="213"/>
      <c r="J38" s="229"/>
      <c r="K38" s="341"/>
      <c r="L38" s="341"/>
      <c r="M38" s="344"/>
      <c r="N38" s="205" t="s">
        <v>304</v>
      </c>
      <c r="O38" s="213">
        <v>410</v>
      </c>
      <c r="P38" s="213"/>
    </row>
    <row r="39" spans="1:16" ht="13.5">
      <c r="A39" s="103"/>
      <c r="B39" s="201" t="s">
        <v>243</v>
      </c>
      <c r="C39" s="198">
        <v>970</v>
      </c>
      <c r="D39" s="198"/>
      <c r="E39" s="213"/>
      <c r="F39" s="196" t="s">
        <v>253</v>
      </c>
      <c r="G39" s="213">
        <v>1090</v>
      </c>
      <c r="H39" s="341"/>
      <c r="I39" s="213"/>
      <c r="J39" s="241" t="s">
        <v>1322</v>
      </c>
      <c r="K39" s="351">
        <f>SUM(K8:K36)</f>
        <v>5410</v>
      </c>
      <c r="L39" s="351">
        <f>SUM(L8:L36)</f>
        <v>0</v>
      </c>
      <c r="M39" s="344"/>
      <c r="N39" s="201" t="s">
        <v>307</v>
      </c>
      <c r="O39" s="341">
        <v>0</v>
      </c>
      <c r="P39" s="213"/>
    </row>
    <row r="40" spans="1:16" ht="13.5">
      <c r="A40" s="78"/>
      <c r="B40" s="201" t="s">
        <v>588</v>
      </c>
      <c r="C40" s="198">
        <v>740</v>
      </c>
      <c r="D40" s="198"/>
      <c r="E40" s="213"/>
      <c r="F40" s="196" t="s">
        <v>1156</v>
      </c>
      <c r="G40" s="341">
        <v>165</v>
      </c>
      <c r="H40" s="341"/>
      <c r="I40" s="213"/>
      <c r="J40" s="201"/>
      <c r="K40" s="341"/>
      <c r="L40" s="213"/>
      <c r="M40" s="344"/>
      <c r="N40" s="201" t="s">
        <v>308</v>
      </c>
      <c r="O40" s="341">
        <v>85</v>
      </c>
      <c r="P40" s="213"/>
    </row>
    <row r="41" spans="1:16" ht="13.5">
      <c r="A41" s="78"/>
      <c r="B41" s="201" t="s">
        <v>898</v>
      </c>
      <c r="C41" s="198">
        <v>580</v>
      </c>
      <c r="D41" s="198"/>
      <c r="E41" s="213"/>
      <c r="F41" s="217" t="s">
        <v>935</v>
      </c>
      <c r="G41" s="198">
        <v>1410</v>
      </c>
      <c r="H41" s="198"/>
      <c r="I41" s="495" t="s">
        <v>1379</v>
      </c>
      <c r="J41" s="496"/>
      <c r="K41" s="496"/>
      <c r="L41" s="520"/>
      <c r="M41" s="344"/>
      <c r="N41" s="201" t="s">
        <v>923</v>
      </c>
      <c r="O41" s="341">
        <v>100</v>
      </c>
      <c r="P41" s="213"/>
    </row>
    <row r="42" spans="1:16" ht="13.5">
      <c r="A42" s="78"/>
      <c r="B42" s="487" t="s">
        <v>243</v>
      </c>
      <c r="C42" s="341">
        <v>0</v>
      </c>
      <c r="D42" s="341"/>
      <c r="E42" s="213"/>
      <c r="F42" s="205" t="s">
        <v>930</v>
      </c>
      <c r="G42" s="198">
        <v>915</v>
      </c>
      <c r="H42" s="198"/>
      <c r="I42" s="213"/>
      <c r="J42" s="201" t="s">
        <v>1047</v>
      </c>
      <c r="K42" s="341">
        <v>545</v>
      </c>
      <c r="L42" s="213"/>
      <c r="M42" s="344"/>
      <c r="N42" s="201" t="s">
        <v>309</v>
      </c>
      <c r="O42" s="341">
        <v>30</v>
      </c>
      <c r="P42" s="213"/>
    </row>
    <row r="43" spans="1:16" ht="13.5">
      <c r="A43" s="103"/>
      <c r="B43" s="201" t="s">
        <v>257</v>
      </c>
      <c r="C43" s="341">
        <v>60</v>
      </c>
      <c r="D43" s="198"/>
      <c r="E43" s="213"/>
      <c r="F43" s="205" t="s">
        <v>1517</v>
      </c>
      <c r="G43" s="213">
        <v>135</v>
      </c>
      <c r="H43" s="341"/>
      <c r="I43" s="213"/>
      <c r="J43" s="201" t="s">
        <v>317</v>
      </c>
      <c r="K43" s="341"/>
      <c r="L43" s="213"/>
      <c r="M43" s="344"/>
      <c r="N43" s="83" t="s">
        <v>310</v>
      </c>
      <c r="O43" s="429">
        <v>40</v>
      </c>
      <c r="P43" s="213"/>
    </row>
    <row r="44" spans="1:16" ht="13.5">
      <c r="A44" s="103"/>
      <c r="B44" s="201"/>
      <c r="C44" s="341"/>
      <c r="D44" s="341"/>
      <c r="E44" s="213"/>
      <c r="F44" s="205" t="s">
        <v>936</v>
      </c>
      <c r="G44" s="341">
        <v>0</v>
      </c>
      <c r="H44" s="341"/>
      <c r="I44" s="213"/>
      <c r="J44" s="201" t="s">
        <v>916</v>
      </c>
      <c r="K44" s="213">
        <v>560</v>
      </c>
      <c r="L44" s="213"/>
      <c r="M44" s="344"/>
      <c r="N44" s="83" t="s">
        <v>924</v>
      </c>
      <c r="O44" s="429">
        <v>60</v>
      </c>
      <c r="P44" s="213"/>
    </row>
    <row r="45" spans="1:16" ht="13.5">
      <c r="A45" s="103"/>
      <c r="B45" s="222" t="s">
        <v>786</v>
      </c>
      <c r="C45" s="388">
        <f>SUM(C34:C44)</f>
        <v>6355</v>
      </c>
      <c r="D45" s="407">
        <f>SUM(D34:D44)</f>
        <v>0</v>
      </c>
      <c r="E45" s="213"/>
      <c r="F45" s="201" t="s">
        <v>909</v>
      </c>
      <c r="G45" s="213">
        <v>380</v>
      </c>
      <c r="H45" s="341"/>
      <c r="I45" s="213"/>
      <c r="J45" s="201" t="s">
        <v>886</v>
      </c>
      <c r="K45" s="198">
        <v>605</v>
      </c>
      <c r="L45" s="213"/>
      <c r="M45" s="344"/>
      <c r="N45" s="83" t="s">
        <v>311</v>
      </c>
      <c r="O45" s="429">
        <v>430</v>
      </c>
      <c r="P45" s="213"/>
    </row>
    <row r="46" spans="1:16" ht="13.5">
      <c r="A46" s="103"/>
      <c r="B46" s="213"/>
      <c r="C46" s="213"/>
      <c r="D46" s="213"/>
      <c r="E46" s="213"/>
      <c r="F46" s="201" t="s">
        <v>1029</v>
      </c>
      <c r="G46" s="341">
        <v>640</v>
      </c>
      <c r="H46" s="341"/>
      <c r="I46" s="213"/>
      <c r="J46" s="201" t="s">
        <v>917</v>
      </c>
      <c r="K46" s="213">
        <v>120</v>
      </c>
      <c r="L46" s="213"/>
      <c r="M46" s="344"/>
      <c r="N46" s="201" t="s">
        <v>93</v>
      </c>
      <c r="O46" s="213">
        <v>220</v>
      </c>
      <c r="P46" s="213"/>
    </row>
    <row r="47" spans="1:16" ht="13.5">
      <c r="A47" s="395" t="s">
        <v>419</v>
      </c>
      <c r="B47" s="354"/>
      <c r="C47" s="355"/>
      <c r="D47" s="356"/>
      <c r="E47" s="213"/>
      <c r="F47" s="201" t="s">
        <v>1226</v>
      </c>
      <c r="G47" s="341">
        <v>0</v>
      </c>
      <c r="H47" s="341"/>
      <c r="I47" s="213"/>
      <c r="J47" s="201" t="s">
        <v>918</v>
      </c>
      <c r="K47" s="341">
        <v>135</v>
      </c>
      <c r="L47" s="213"/>
      <c r="M47" s="344"/>
      <c r="N47" s="83" t="s">
        <v>925</v>
      </c>
      <c r="O47" s="429">
        <v>150</v>
      </c>
      <c r="P47" s="213"/>
    </row>
    <row r="48" spans="1:16" ht="13.5">
      <c r="A48" s="103"/>
      <c r="B48" s="196" t="s">
        <v>229</v>
      </c>
      <c r="C48" s="438">
        <v>960</v>
      </c>
      <c r="D48" s="198"/>
      <c r="E48" s="213"/>
      <c r="F48" s="201" t="s">
        <v>910</v>
      </c>
      <c r="G48" s="198">
        <v>565</v>
      </c>
      <c r="H48" s="341"/>
      <c r="I48" s="213"/>
      <c r="J48" s="201" t="s">
        <v>919</v>
      </c>
      <c r="K48" s="198">
        <v>95</v>
      </c>
      <c r="L48" s="213"/>
      <c r="M48" s="213"/>
      <c r="N48" s="196"/>
      <c r="O48" s="341"/>
      <c r="P48" s="213"/>
    </row>
    <row r="49" spans="1:16" ht="13.5">
      <c r="A49" s="103"/>
      <c r="B49" s="105" t="s">
        <v>1408</v>
      </c>
      <c r="C49" s="198">
        <v>1405</v>
      </c>
      <c r="D49" s="341"/>
      <c r="E49" s="213"/>
      <c r="F49" s="201" t="s">
        <v>911</v>
      </c>
      <c r="G49" s="213">
        <v>955</v>
      </c>
      <c r="H49" s="341"/>
      <c r="I49" s="213"/>
      <c r="J49" s="201" t="s">
        <v>938</v>
      </c>
      <c r="K49" s="213">
        <v>990</v>
      </c>
      <c r="L49" s="213"/>
      <c r="M49" s="213"/>
      <c r="N49" s="227" t="s">
        <v>790</v>
      </c>
      <c r="O49" s="407">
        <f>SUM(O38:O48)</f>
        <v>1525</v>
      </c>
      <c r="P49" s="353">
        <f>SUM(P38:P48)</f>
        <v>0</v>
      </c>
    </row>
    <row r="50" spans="1:16" ht="13.5">
      <c r="A50" s="78"/>
      <c r="B50" s="178" t="s">
        <v>1407</v>
      </c>
      <c r="C50" s="198">
        <v>0</v>
      </c>
      <c r="D50" s="198"/>
      <c r="E50" s="213"/>
      <c r="F50" s="201" t="s">
        <v>1030</v>
      </c>
      <c r="G50" s="341">
        <v>0</v>
      </c>
      <c r="H50" s="341"/>
      <c r="I50" s="213"/>
      <c r="J50" s="201" t="s">
        <v>305</v>
      </c>
      <c r="K50" s="198">
        <v>550</v>
      </c>
      <c r="L50" s="213"/>
      <c r="M50" s="344"/>
      <c r="N50" s="201"/>
      <c r="O50" s="341"/>
      <c r="P50" s="213"/>
    </row>
    <row r="51" spans="1:16" ht="13.5">
      <c r="A51" s="103"/>
      <c r="B51" s="178" t="s">
        <v>233</v>
      </c>
      <c r="C51" s="198">
        <v>1025</v>
      </c>
      <c r="D51" s="198"/>
      <c r="E51" s="213"/>
      <c r="F51" s="201" t="s">
        <v>255</v>
      </c>
      <c r="G51" s="213">
        <v>570</v>
      </c>
      <c r="H51" s="198"/>
      <c r="I51" s="213"/>
      <c r="J51" s="201" t="s">
        <v>318</v>
      </c>
      <c r="K51" s="198">
        <v>410</v>
      </c>
      <c r="L51" s="213"/>
      <c r="M51" s="555" t="s">
        <v>1382</v>
      </c>
      <c r="N51" s="556"/>
      <c r="O51" s="556"/>
      <c r="P51" s="557"/>
    </row>
    <row r="52" spans="1:16" ht="13.5">
      <c r="A52" s="103"/>
      <c r="B52" s="178" t="s">
        <v>1316</v>
      </c>
      <c r="C52" s="198">
        <v>760</v>
      </c>
      <c r="D52" s="198"/>
      <c r="E52" s="213"/>
      <c r="F52" s="201" t="s">
        <v>1031</v>
      </c>
      <c r="G52" s="198">
        <v>0</v>
      </c>
      <c r="H52" s="341"/>
      <c r="I52" s="213"/>
      <c r="J52" s="201" t="s">
        <v>275</v>
      </c>
      <c r="K52" s="198">
        <v>0</v>
      </c>
      <c r="L52" s="213"/>
      <c r="M52" s="213"/>
      <c r="N52" s="202" t="s">
        <v>329</v>
      </c>
      <c r="O52" s="348">
        <v>55</v>
      </c>
      <c r="P52" s="213"/>
    </row>
    <row r="53" spans="1:16" ht="13.5">
      <c r="A53" s="103"/>
      <c r="B53" s="178" t="s">
        <v>234</v>
      </c>
      <c r="C53" s="198">
        <v>420</v>
      </c>
      <c r="D53" s="198"/>
      <c r="E53" s="213"/>
      <c r="F53" s="201" t="s">
        <v>1539</v>
      </c>
      <c r="G53" s="198">
        <v>230</v>
      </c>
      <c r="H53" s="341"/>
      <c r="I53" s="213"/>
      <c r="J53" s="201" t="s">
        <v>1423</v>
      </c>
      <c r="K53" s="198">
        <v>450</v>
      </c>
      <c r="L53" s="213"/>
      <c r="M53" s="213"/>
      <c r="N53" s="202" t="s">
        <v>330</v>
      </c>
      <c r="O53" s="341">
        <v>20</v>
      </c>
      <c r="P53" s="213"/>
    </row>
    <row r="54" spans="1:16" ht="13.5">
      <c r="A54" s="103"/>
      <c r="B54" s="199" t="s">
        <v>1403</v>
      </c>
      <c r="C54" s="198">
        <v>325</v>
      </c>
      <c r="D54" s="198"/>
      <c r="E54" s="213"/>
      <c r="F54" s="201" t="s">
        <v>1032</v>
      </c>
      <c r="G54" s="198">
        <v>0</v>
      </c>
      <c r="H54" s="341"/>
      <c r="I54" s="213"/>
      <c r="J54" s="219" t="s">
        <v>3</v>
      </c>
      <c r="K54" s="198">
        <v>745</v>
      </c>
      <c r="L54" s="213"/>
      <c r="M54" s="213"/>
      <c r="N54" s="196" t="s">
        <v>968</v>
      </c>
      <c r="O54" s="341">
        <v>135</v>
      </c>
      <c r="P54" s="213"/>
    </row>
    <row r="55" spans="1:16" ht="13.5">
      <c r="A55" s="103"/>
      <c r="B55" s="199" t="s">
        <v>1404</v>
      </c>
      <c r="C55" s="198">
        <v>600</v>
      </c>
      <c r="D55" s="198"/>
      <c r="E55" s="213"/>
      <c r="F55" s="201" t="s">
        <v>1033</v>
      </c>
      <c r="G55" s="213">
        <v>0</v>
      </c>
      <c r="H55" s="341"/>
      <c r="I55" s="213"/>
      <c r="J55" s="201" t="s">
        <v>1048</v>
      </c>
      <c r="K55" s="198">
        <v>110</v>
      </c>
      <c r="L55" s="213"/>
      <c r="M55" s="213"/>
      <c r="N55" s="196" t="s">
        <v>319</v>
      </c>
      <c r="O55" s="341">
        <v>0</v>
      </c>
      <c r="P55" s="213"/>
    </row>
    <row r="56" spans="1:16" ht="13.5">
      <c r="A56" s="103"/>
      <c r="B56" s="199" t="s">
        <v>230</v>
      </c>
      <c r="C56" s="198">
        <v>420</v>
      </c>
      <c r="D56" s="198"/>
      <c r="E56" s="213"/>
      <c r="F56" s="201" t="s">
        <v>258</v>
      </c>
      <c r="G56" s="198">
        <v>810</v>
      </c>
      <c r="H56" s="198"/>
      <c r="I56" s="213"/>
      <c r="J56" s="201" t="s">
        <v>276</v>
      </c>
      <c r="K56" s="213">
        <v>345</v>
      </c>
      <c r="L56" s="213"/>
      <c r="M56" s="213"/>
      <c r="N56" s="196" t="s">
        <v>1231</v>
      </c>
      <c r="O56" s="198">
        <v>110</v>
      </c>
      <c r="P56" s="213"/>
    </row>
    <row r="57" spans="1:16" ht="13.5">
      <c r="A57" s="103"/>
      <c r="B57" s="199" t="s">
        <v>351</v>
      </c>
      <c r="C57" s="198">
        <v>640</v>
      </c>
      <c r="D57" s="198"/>
      <c r="E57" s="213"/>
      <c r="F57" s="201" t="s">
        <v>1518</v>
      </c>
      <c r="G57" s="198">
        <v>935</v>
      </c>
      <c r="H57" s="198"/>
      <c r="I57" s="213"/>
      <c r="J57" s="201" t="s">
        <v>277</v>
      </c>
      <c r="K57" s="198">
        <v>0</v>
      </c>
      <c r="L57" s="213"/>
      <c r="M57" s="213"/>
      <c r="N57" s="196" t="s">
        <v>332</v>
      </c>
      <c r="O57" s="341">
        <v>75</v>
      </c>
      <c r="P57" s="213"/>
    </row>
    <row r="58" spans="1:16" ht="13.5">
      <c r="A58" s="103"/>
      <c r="B58" s="199" t="s">
        <v>232</v>
      </c>
      <c r="C58" s="198">
        <v>1040</v>
      </c>
      <c r="D58" s="198"/>
      <c r="E58" s="213"/>
      <c r="F58" s="196" t="s">
        <v>1317</v>
      </c>
      <c r="G58" s="198">
        <v>0</v>
      </c>
      <c r="H58" s="341"/>
      <c r="I58" s="213"/>
      <c r="J58" s="201" t="s">
        <v>1140</v>
      </c>
      <c r="K58" s="198">
        <v>285</v>
      </c>
      <c r="L58" s="213"/>
      <c r="M58" s="213"/>
      <c r="N58" s="196" t="s">
        <v>969</v>
      </c>
      <c r="O58" s="213">
        <v>25</v>
      </c>
      <c r="P58" s="213"/>
    </row>
    <row r="59" spans="1:16" ht="13.5">
      <c r="A59" s="103"/>
      <c r="B59" s="199" t="s">
        <v>235</v>
      </c>
      <c r="C59" s="198">
        <v>630</v>
      </c>
      <c r="D59" s="198"/>
      <c r="E59" s="213"/>
      <c r="F59" s="428" t="s">
        <v>783</v>
      </c>
      <c r="G59" s="198">
        <v>1005</v>
      </c>
      <c r="H59" s="198"/>
      <c r="I59" s="213"/>
      <c r="J59" s="201" t="s">
        <v>92</v>
      </c>
      <c r="K59" s="198">
        <v>315</v>
      </c>
      <c r="L59" s="213"/>
      <c r="M59" s="213"/>
      <c r="N59" s="196" t="s">
        <v>328</v>
      </c>
      <c r="O59" s="198">
        <v>0</v>
      </c>
      <c r="P59" s="213"/>
    </row>
    <row r="60" spans="1:16" ht="13.5">
      <c r="A60" s="103"/>
      <c r="B60" s="199" t="s">
        <v>1420</v>
      </c>
      <c r="C60" s="198">
        <v>0</v>
      </c>
      <c r="D60" s="341"/>
      <c r="E60" s="213"/>
      <c r="F60" s="196" t="s">
        <v>236</v>
      </c>
      <c r="G60" s="213">
        <v>910</v>
      </c>
      <c r="H60" s="341"/>
      <c r="I60" s="213"/>
      <c r="J60" s="201" t="s">
        <v>1049</v>
      </c>
      <c r="K60" s="198">
        <v>180</v>
      </c>
      <c r="L60" s="213"/>
      <c r="M60" s="213"/>
      <c r="N60" s="196" t="s">
        <v>333</v>
      </c>
      <c r="O60" s="198">
        <v>50</v>
      </c>
      <c r="P60" s="213"/>
    </row>
    <row r="61" spans="1:16" ht="13.5">
      <c r="A61" s="103"/>
      <c r="B61" s="199" t="s">
        <v>237</v>
      </c>
      <c r="C61" s="198">
        <v>785</v>
      </c>
      <c r="D61" s="198"/>
      <c r="E61" s="213"/>
      <c r="F61" s="196" t="s">
        <v>703</v>
      </c>
      <c r="G61" s="198">
        <v>0</v>
      </c>
      <c r="H61" s="341"/>
      <c r="I61" s="213"/>
      <c r="J61" s="201" t="s">
        <v>1207</v>
      </c>
      <c r="K61" s="198">
        <v>140</v>
      </c>
      <c r="L61" s="198"/>
      <c r="M61" s="213"/>
      <c r="N61" s="196" t="s">
        <v>334</v>
      </c>
      <c r="O61" s="198">
        <v>35</v>
      </c>
      <c r="P61" s="213"/>
    </row>
    <row r="62" spans="1:16" ht="13.5">
      <c r="A62" s="103"/>
      <c r="B62" s="467" t="s">
        <v>1421</v>
      </c>
      <c r="C62" s="198">
        <v>1070</v>
      </c>
      <c r="D62" s="198"/>
      <c r="E62" s="213"/>
      <c r="F62" s="196" t="s">
        <v>1286</v>
      </c>
      <c r="G62" s="198">
        <v>465</v>
      </c>
      <c r="H62" s="341"/>
      <c r="I62" s="213"/>
      <c r="J62" s="201" t="s">
        <v>306</v>
      </c>
      <c r="K62" s="341"/>
      <c r="L62" s="213"/>
      <c r="M62" s="213"/>
      <c r="N62" s="196" t="s">
        <v>940</v>
      </c>
      <c r="O62" s="198">
        <v>685</v>
      </c>
      <c r="P62" s="213"/>
    </row>
    <row r="63" spans="1:16" ht="13.5">
      <c r="A63" s="103"/>
      <c r="B63" s="468" t="s">
        <v>231</v>
      </c>
      <c r="C63" s="198">
        <v>1290</v>
      </c>
      <c r="D63" s="198"/>
      <c r="E63" s="213"/>
      <c r="F63" s="201" t="s">
        <v>1520</v>
      </c>
      <c r="G63" s="198">
        <v>565</v>
      </c>
      <c r="H63" s="341"/>
      <c r="I63" s="213"/>
      <c r="J63" s="201"/>
      <c r="K63" s="341"/>
      <c r="L63" s="213"/>
      <c r="M63" s="213"/>
      <c r="N63" s="196" t="s">
        <v>335</v>
      </c>
      <c r="O63" s="198">
        <v>105</v>
      </c>
      <c r="P63" s="213"/>
    </row>
    <row r="64" spans="1:16" ht="13.5">
      <c r="A64" s="103"/>
      <c r="B64" s="199" t="s">
        <v>238</v>
      </c>
      <c r="C64" s="198">
        <v>475</v>
      </c>
      <c r="D64" s="198"/>
      <c r="E64" s="213"/>
      <c r="F64" s="220"/>
      <c r="G64" s="341"/>
      <c r="H64" s="341"/>
      <c r="I64" s="213"/>
      <c r="J64" s="241" t="s">
        <v>1323</v>
      </c>
      <c r="K64" s="351">
        <f>SUM(K42:K62)</f>
        <v>6580</v>
      </c>
      <c r="L64" s="351">
        <f>SUM(L42:L61)</f>
        <v>0</v>
      </c>
      <c r="M64" s="213"/>
      <c r="N64" s="196" t="s">
        <v>336</v>
      </c>
      <c r="O64" s="198">
        <v>95</v>
      </c>
      <c r="P64" s="213"/>
    </row>
    <row r="65" spans="1:16" ht="13.5">
      <c r="A65" s="78"/>
      <c r="B65" s="469" t="s">
        <v>1422</v>
      </c>
      <c r="C65" s="198">
        <v>1470</v>
      </c>
      <c r="D65" s="198"/>
      <c r="E65" s="213"/>
      <c r="F65" s="201"/>
      <c r="G65" s="341"/>
      <c r="H65" s="341"/>
      <c r="I65" s="213"/>
      <c r="J65" s="201"/>
      <c r="K65" s="341"/>
      <c r="L65" s="213"/>
      <c r="M65" s="213"/>
      <c r="N65" s="196" t="s">
        <v>709</v>
      </c>
      <c r="O65" s="198">
        <v>140</v>
      </c>
      <c r="P65" s="213"/>
    </row>
    <row r="66" spans="1:16" ht="13.5">
      <c r="A66" s="103"/>
      <c r="B66" s="199" t="s">
        <v>282</v>
      </c>
      <c r="C66" s="341">
        <v>0</v>
      </c>
      <c r="D66" s="198"/>
      <c r="E66" s="213"/>
      <c r="F66" s="196"/>
      <c r="G66" s="341"/>
      <c r="H66" s="341"/>
      <c r="I66" s="558" t="s">
        <v>1380</v>
      </c>
      <c r="J66" s="559"/>
      <c r="K66" s="559"/>
      <c r="L66" s="560"/>
      <c r="M66" s="213"/>
      <c r="N66" s="196"/>
      <c r="O66" s="341"/>
      <c r="P66" s="213"/>
    </row>
    <row r="67" spans="1:16" ht="13.5">
      <c r="A67" s="103"/>
      <c r="B67" s="205" t="s">
        <v>1157</v>
      </c>
      <c r="C67" s="198">
        <v>1015</v>
      </c>
      <c r="D67" s="198"/>
      <c r="E67" s="213"/>
      <c r="F67" s="196"/>
      <c r="G67" s="341"/>
      <c r="H67" s="341"/>
      <c r="I67" s="344"/>
      <c r="J67" s="205" t="s">
        <v>285</v>
      </c>
      <c r="K67" s="348">
        <v>150</v>
      </c>
      <c r="L67" s="213"/>
      <c r="M67" s="213"/>
      <c r="N67" s="227" t="s">
        <v>789</v>
      </c>
      <c r="O67" s="388">
        <f>SUM(O52:O65)</f>
        <v>1530</v>
      </c>
      <c r="P67" s="353">
        <f>SUM(P52:P65)</f>
        <v>0</v>
      </c>
    </row>
    <row r="68" spans="1:16" ht="13.5">
      <c r="A68" s="103"/>
      <c r="B68" s="205" t="s">
        <v>239</v>
      </c>
      <c r="C68" s="198">
        <v>0</v>
      </c>
      <c r="D68" s="198"/>
      <c r="E68" s="213"/>
      <c r="F68" s="196"/>
      <c r="G68" s="341"/>
      <c r="H68" s="341"/>
      <c r="I68" s="344"/>
      <c r="J68" s="205" t="s">
        <v>286</v>
      </c>
      <c r="K68" s="341">
        <v>20</v>
      </c>
      <c r="L68" s="213"/>
      <c r="M68" s="213"/>
      <c r="N68" s="211"/>
      <c r="O68" s="341"/>
      <c r="P68" s="347"/>
    </row>
    <row r="69" spans="1:16" ht="13.5">
      <c r="A69" s="103"/>
      <c r="B69" s="201" t="s">
        <v>240</v>
      </c>
      <c r="C69" s="341">
        <v>540</v>
      </c>
      <c r="D69" s="341"/>
      <c r="E69" s="213"/>
      <c r="F69" s="242" t="s">
        <v>1321</v>
      </c>
      <c r="G69" s="351">
        <f>SUM(G35:G68)</f>
        <v>14165</v>
      </c>
      <c r="H69" s="352">
        <f>SUM(H35:H68)</f>
        <v>0</v>
      </c>
      <c r="I69" s="344"/>
      <c r="J69" s="201" t="s">
        <v>287</v>
      </c>
      <c r="K69" s="213">
        <v>75</v>
      </c>
      <c r="L69" s="213"/>
      <c r="M69" s="213"/>
      <c r="N69" s="237" t="s">
        <v>973</v>
      </c>
      <c r="O69" s="351">
        <f>SUM(O19+O35+O49+O67)</f>
        <v>4805</v>
      </c>
      <c r="P69" s="352">
        <f>SUM(P19+P35+P49+P67)</f>
        <v>0</v>
      </c>
    </row>
    <row r="70" spans="1:1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06" t="s">
        <v>1024</v>
      </c>
      <c r="B72" s="506"/>
      <c r="C72" s="506"/>
      <c r="D72" s="506"/>
      <c r="E72" s="506" t="s">
        <v>1025</v>
      </c>
      <c r="F72" s="506"/>
      <c r="G72" s="506"/>
      <c r="H72" s="432" t="s">
        <v>1026</v>
      </c>
      <c r="I72" s="506" t="s">
        <v>1027</v>
      </c>
      <c r="J72" s="506"/>
      <c r="K72" s="506" t="s">
        <v>1028</v>
      </c>
      <c r="L72" s="506"/>
      <c r="M72" s="80"/>
      <c r="N72" s="80"/>
      <c r="O72" s="80"/>
      <c r="P72" s="89" t="s">
        <v>540</v>
      </c>
    </row>
    <row r="73" spans="1:16" ht="26.25" customHeight="1">
      <c r="A73" s="507"/>
      <c r="B73" s="507"/>
      <c r="C73" s="507"/>
      <c r="D73" s="507"/>
      <c r="E73" s="554"/>
      <c r="F73" s="554"/>
      <c r="G73" s="554"/>
      <c r="H73" s="433"/>
      <c r="I73" s="510">
        <f>I2</f>
        <v>0</v>
      </c>
      <c r="J73" s="510"/>
      <c r="K73" s="507"/>
      <c r="L73" s="507"/>
      <c r="M73" s="189"/>
      <c r="N73" s="190"/>
      <c r="O73" s="190"/>
      <c r="P73" s="190"/>
    </row>
    <row r="74" spans="1:16" ht="15" customHeight="1">
      <c r="A74" s="389" t="s">
        <v>1656</v>
      </c>
      <c r="B74" s="80"/>
      <c r="C74" s="80"/>
      <c r="D74" s="80"/>
      <c r="E74" s="80"/>
      <c r="F74" s="80"/>
      <c r="G74" s="80"/>
      <c r="H74" s="194" t="s">
        <v>1138</v>
      </c>
      <c r="I74" s="195"/>
      <c r="J74" s="90">
        <f>D100+D115+D125+D140+H95+H107+H132+L117+P123</f>
        <v>0</v>
      </c>
      <c r="K74" s="80"/>
      <c r="L74" s="80"/>
      <c r="M74" s="188" t="s">
        <v>537</v>
      </c>
      <c r="N74" s="188"/>
      <c r="O74" s="188"/>
      <c r="P74" s="188"/>
    </row>
    <row r="75" spans="1:16" ht="13.5">
      <c r="A75" s="91"/>
      <c r="B75" s="92" t="s">
        <v>569</v>
      </c>
      <c r="C75" s="92" t="s">
        <v>570</v>
      </c>
      <c r="D75" s="93"/>
      <c r="E75" s="91"/>
      <c r="F75" s="92" t="s">
        <v>569</v>
      </c>
      <c r="G75" s="92" t="s">
        <v>570</v>
      </c>
      <c r="H75" s="93"/>
      <c r="I75" s="91"/>
      <c r="J75" s="92" t="s">
        <v>569</v>
      </c>
      <c r="K75" s="92" t="s">
        <v>570</v>
      </c>
      <c r="L75" s="93"/>
      <c r="M75" s="91"/>
      <c r="N75" s="92" t="s">
        <v>569</v>
      </c>
      <c r="O75" s="92" t="s">
        <v>570</v>
      </c>
      <c r="P75" s="93"/>
    </row>
    <row r="76" spans="1:16" ht="13.5">
      <c r="A76" s="561" t="s">
        <v>1383</v>
      </c>
      <c r="B76" s="562"/>
      <c r="C76" s="562"/>
      <c r="D76" s="563"/>
      <c r="E76" s="398" t="s">
        <v>1358</v>
      </c>
      <c r="F76" s="278"/>
      <c r="G76" s="278"/>
      <c r="H76" s="209"/>
      <c r="I76" s="517" t="s">
        <v>628</v>
      </c>
      <c r="J76" s="518"/>
      <c r="K76" s="518"/>
      <c r="L76" s="519"/>
      <c r="M76" s="101"/>
      <c r="N76" s="196" t="s">
        <v>109</v>
      </c>
      <c r="O76" s="198">
        <v>405</v>
      </c>
      <c r="P76" s="198"/>
    </row>
    <row r="77" spans="1:16" ht="13.5">
      <c r="A77" s="344"/>
      <c r="B77" s="202" t="s">
        <v>926</v>
      </c>
      <c r="C77" s="438">
        <v>0</v>
      </c>
      <c r="D77" s="213"/>
      <c r="E77" s="213"/>
      <c r="F77" s="196" t="s">
        <v>344</v>
      </c>
      <c r="G77" s="213">
        <v>130</v>
      </c>
      <c r="H77" s="213"/>
      <c r="I77" s="495" t="s">
        <v>421</v>
      </c>
      <c r="J77" s="496"/>
      <c r="K77" s="496"/>
      <c r="L77" s="520"/>
      <c r="M77" s="344"/>
      <c r="N77" s="196" t="s">
        <v>410</v>
      </c>
      <c r="O77" s="198">
        <v>135</v>
      </c>
      <c r="P77" s="341"/>
    </row>
    <row r="78" spans="1:16" ht="13.5">
      <c r="A78" s="344"/>
      <c r="B78" s="202" t="s">
        <v>241</v>
      </c>
      <c r="C78" s="341">
        <v>30</v>
      </c>
      <c r="D78" s="213"/>
      <c r="E78" s="213"/>
      <c r="F78" s="196" t="s">
        <v>979</v>
      </c>
      <c r="G78" s="213">
        <v>95</v>
      </c>
      <c r="H78" s="213"/>
      <c r="I78" s="213"/>
      <c r="J78" s="202" t="s">
        <v>1232</v>
      </c>
      <c r="K78" s="213">
        <v>665</v>
      </c>
      <c r="L78" s="198"/>
      <c r="M78" s="344"/>
      <c r="N78" s="196" t="s">
        <v>423</v>
      </c>
      <c r="O78" s="198">
        <v>145</v>
      </c>
      <c r="P78" s="198"/>
    </row>
    <row r="79" spans="1:16" ht="13.5">
      <c r="A79" s="344"/>
      <c r="B79" s="196" t="s">
        <v>1053</v>
      </c>
      <c r="C79" s="341">
        <v>50</v>
      </c>
      <c r="D79" s="213"/>
      <c r="E79" s="213"/>
      <c r="F79" s="196" t="s">
        <v>346</v>
      </c>
      <c r="G79" s="213">
        <v>70</v>
      </c>
      <c r="H79" s="213"/>
      <c r="I79" s="213"/>
      <c r="J79" s="202" t="s">
        <v>98</v>
      </c>
      <c r="K79" s="213">
        <v>745</v>
      </c>
      <c r="L79" s="213"/>
      <c r="M79" s="344"/>
      <c r="N79" s="196" t="s">
        <v>943</v>
      </c>
      <c r="O79" s="198">
        <v>1060</v>
      </c>
      <c r="P79" s="198"/>
    </row>
    <row r="80" spans="1:16" ht="13.5">
      <c r="A80" s="344"/>
      <c r="B80" s="196" t="s">
        <v>939</v>
      </c>
      <c r="C80" s="341">
        <v>765</v>
      </c>
      <c r="D80" s="213"/>
      <c r="E80" s="213"/>
      <c r="F80" s="196" t="s">
        <v>347</v>
      </c>
      <c r="G80" s="213">
        <v>115</v>
      </c>
      <c r="H80" s="213"/>
      <c r="I80" s="213"/>
      <c r="J80" s="196" t="s">
        <v>370</v>
      </c>
      <c r="K80" s="213">
        <v>310</v>
      </c>
      <c r="L80" s="213"/>
      <c r="M80" s="344"/>
      <c r="N80" s="196" t="s">
        <v>425</v>
      </c>
      <c r="O80" s="198">
        <v>110</v>
      </c>
      <c r="P80" s="341"/>
    </row>
    <row r="81" spans="1:16" ht="13.5">
      <c r="A81" s="344"/>
      <c r="B81" s="196" t="s">
        <v>929</v>
      </c>
      <c r="C81" s="213">
        <v>140</v>
      </c>
      <c r="D81" s="213"/>
      <c r="E81" s="213"/>
      <c r="F81" s="196" t="s">
        <v>348</v>
      </c>
      <c r="G81" s="213">
        <v>150</v>
      </c>
      <c r="H81" s="213"/>
      <c r="I81" s="213"/>
      <c r="J81" s="196" t="s">
        <v>1060</v>
      </c>
      <c r="K81" s="213">
        <v>480</v>
      </c>
      <c r="L81" s="213"/>
      <c r="M81" s="344"/>
      <c r="N81" s="196" t="s">
        <v>426</v>
      </c>
      <c r="O81" s="198">
        <v>375</v>
      </c>
      <c r="P81" s="198"/>
    </row>
    <row r="82" spans="1:16" ht="13.5">
      <c r="A82" s="344"/>
      <c r="B82" s="196" t="s">
        <v>313</v>
      </c>
      <c r="C82" s="341">
        <v>90</v>
      </c>
      <c r="D82" s="213"/>
      <c r="E82" s="213"/>
      <c r="F82" s="196" t="s">
        <v>280</v>
      </c>
      <c r="G82" s="213">
        <v>55</v>
      </c>
      <c r="H82" s="213"/>
      <c r="I82" s="213"/>
      <c r="J82" s="196" t="s">
        <v>371</v>
      </c>
      <c r="K82" s="213">
        <v>370</v>
      </c>
      <c r="L82" s="213"/>
      <c r="M82" s="344"/>
      <c r="N82" s="196" t="s">
        <v>247</v>
      </c>
      <c r="O82" s="198">
        <v>150</v>
      </c>
      <c r="P82" s="198"/>
    </row>
    <row r="83" spans="1:16" ht="13.5">
      <c r="A83" s="344"/>
      <c r="B83" s="196" t="s">
        <v>314</v>
      </c>
      <c r="C83" s="341">
        <v>415</v>
      </c>
      <c r="D83" s="213"/>
      <c r="E83" s="213"/>
      <c r="F83" s="196" t="s">
        <v>349</v>
      </c>
      <c r="G83" s="213">
        <v>105</v>
      </c>
      <c r="H83" s="213"/>
      <c r="I83" s="213"/>
      <c r="J83" s="196" t="s">
        <v>372</v>
      </c>
      <c r="K83" s="213">
        <v>1315</v>
      </c>
      <c r="L83" s="213"/>
      <c r="M83" s="344"/>
      <c r="N83" s="196" t="s">
        <v>427</v>
      </c>
      <c r="O83" s="198">
        <v>195</v>
      </c>
      <c r="P83" s="198"/>
    </row>
    <row r="84" spans="1:16" ht="13.5">
      <c r="A84" s="344"/>
      <c r="B84" s="196" t="s">
        <v>315</v>
      </c>
      <c r="C84" s="341">
        <v>210</v>
      </c>
      <c r="D84" s="213"/>
      <c r="E84" s="213"/>
      <c r="F84" s="196" t="s">
        <v>980</v>
      </c>
      <c r="G84" s="213">
        <v>125</v>
      </c>
      <c r="H84" s="213"/>
      <c r="I84" s="213"/>
      <c r="J84" s="196" t="s">
        <v>393</v>
      </c>
      <c r="K84" s="198">
        <v>790</v>
      </c>
      <c r="L84" s="198"/>
      <c r="M84" s="344"/>
      <c r="N84" s="196" t="s">
        <v>20</v>
      </c>
      <c r="O84" s="198">
        <v>415</v>
      </c>
      <c r="P84" s="198"/>
    </row>
    <row r="85" spans="1:16" ht="13.5">
      <c r="A85" s="344"/>
      <c r="B85" s="196" t="s">
        <v>744</v>
      </c>
      <c r="C85" s="213">
        <v>630</v>
      </c>
      <c r="D85" s="213"/>
      <c r="E85" s="213"/>
      <c r="F85" s="196" t="s">
        <v>354</v>
      </c>
      <c r="G85" s="198">
        <v>125</v>
      </c>
      <c r="H85" s="198"/>
      <c r="I85" s="213"/>
      <c r="J85" s="196" t="s">
        <v>1061</v>
      </c>
      <c r="K85" s="213">
        <v>455</v>
      </c>
      <c r="L85" s="198"/>
      <c r="M85" s="344"/>
      <c r="N85" s="196" t="s">
        <v>246</v>
      </c>
      <c r="O85" s="198">
        <v>335</v>
      </c>
      <c r="P85" s="198"/>
    </row>
    <row r="86" spans="1:16" ht="13.5">
      <c r="A86" s="344"/>
      <c r="B86" s="196" t="s">
        <v>1054</v>
      </c>
      <c r="C86" s="341">
        <v>75</v>
      </c>
      <c r="D86" s="213"/>
      <c r="E86" s="213"/>
      <c r="F86" s="196" t="s">
        <v>355</v>
      </c>
      <c r="G86" s="213">
        <v>215</v>
      </c>
      <c r="H86" s="213"/>
      <c r="I86" s="213"/>
      <c r="J86" s="196" t="s">
        <v>99</v>
      </c>
      <c r="K86" s="213">
        <v>635</v>
      </c>
      <c r="L86" s="213"/>
      <c r="M86" s="344"/>
      <c r="N86" s="196" t="s">
        <v>245</v>
      </c>
      <c r="O86" s="198">
        <v>30</v>
      </c>
      <c r="P86" s="341"/>
    </row>
    <row r="87" spans="1:16" ht="13.5">
      <c r="A87" s="344"/>
      <c r="B87" s="196"/>
      <c r="C87" s="341"/>
      <c r="D87" s="213"/>
      <c r="E87" s="213"/>
      <c r="F87" s="196" t="s">
        <v>1035</v>
      </c>
      <c r="G87" s="213">
        <v>625</v>
      </c>
      <c r="H87" s="213"/>
      <c r="I87" s="213"/>
      <c r="J87" s="196" t="s">
        <v>890</v>
      </c>
      <c r="K87" s="213">
        <v>480</v>
      </c>
      <c r="L87" s="213"/>
      <c r="M87" s="213"/>
      <c r="N87" s="196" t="s">
        <v>428</v>
      </c>
      <c r="O87" s="198">
        <v>270</v>
      </c>
      <c r="P87" s="198"/>
    </row>
    <row r="88" spans="1:16" ht="13.5">
      <c r="A88" s="344"/>
      <c r="B88" s="220"/>
      <c r="C88" s="341"/>
      <c r="D88" s="213"/>
      <c r="E88" s="213"/>
      <c r="F88" s="196" t="s">
        <v>1055</v>
      </c>
      <c r="G88" s="213">
        <v>0</v>
      </c>
      <c r="H88" s="213"/>
      <c r="I88" s="213"/>
      <c r="J88" s="196" t="s">
        <v>1164</v>
      </c>
      <c r="K88" s="213">
        <v>25</v>
      </c>
      <c r="L88" s="213"/>
      <c r="M88" s="213"/>
      <c r="N88" s="83" t="s">
        <v>1212</v>
      </c>
      <c r="O88" s="409">
        <v>0</v>
      </c>
      <c r="P88" s="213"/>
    </row>
    <row r="89" spans="1:16" ht="13.5">
      <c r="A89" s="344"/>
      <c r="B89" s="227" t="s">
        <v>794</v>
      </c>
      <c r="C89" s="388">
        <f>SUM(C77:C88)</f>
        <v>2405</v>
      </c>
      <c r="D89" s="353">
        <f>SUM(D77:D88)</f>
        <v>0</v>
      </c>
      <c r="E89" s="213"/>
      <c r="F89" s="196" t="s">
        <v>1426</v>
      </c>
      <c r="G89" s="213">
        <v>165</v>
      </c>
      <c r="H89" s="213"/>
      <c r="I89" s="213"/>
      <c r="J89" s="196"/>
      <c r="K89" s="213"/>
      <c r="L89" s="213"/>
      <c r="M89" s="344"/>
      <c r="N89" s="430"/>
      <c r="O89" s="429"/>
      <c r="P89" s="357"/>
    </row>
    <row r="90" spans="1:16" ht="13.5">
      <c r="A90" s="344"/>
      <c r="B90" s="196"/>
      <c r="C90" s="213"/>
      <c r="D90" s="213"/>
      <c r="E90" s="213"/>
      <c r="F90" s="201" t="s">
        <v>332</v>
      </c>
      <c r="G90" s="213">
        <v>100</v>
      </c>
      <c r="H90" s="213"/>
      <c r="I90" s="213"/>
      <c r="J90" s="202" t="s">
        <v>1163</v>
      </c>
      <c r="K90" s="341"/>
      <c r="L90" s="213"/>
      <c r="M90" s="344"/>
      <c r="N90" s="430"/>
      <c r="O90" s="429"/>
      <c r="P90" s="357"/>
    </row>
    <row r="91" spans="1:16" ht="13.5">
      <c r="A91" s="564" t="s">
        <v>1384</v>
      </c>
      <c r="B91" s="565"/>
      <c r="C91" s="565"/>
      <c r="D91" s="566"/>
      <c r="E91" s="213"/>
      <c r="F91" s="201" t="s">
        <v>356</v>
      </c>
      <c r="G91" s="213">
        <v>50</v>
      </c>
      <c r="H91" s="213"/>
      <c r="I91" s="213"/>
      <c r="J91" s="202"/>
      <c r="K91" s="341"/>
      <c r="L91" s="213"/>
      <c r="M91" s="358"/>
      <c r="N91" s="211"/>
      <c r="O91" s="341"/>
      <c r="P91" s="357"/>
    </row>
    <row r="92" spans="1:16" ht="13.5">
      <c r="A92" s="344"/>
      <c r="B92" s="202" t="s">
        <v>278</v>
      </c>
      <c r="C92" s="213">
        <v>135</v>
      </c>
      <c r="D92" s="213"/>
      <c r="E92" s="213"/>
      <c r="F92" s="202" t="s">
        <v>218</v>
      </c>
      <c r="G92" s="213">
        <v>20</v>
      </c>
      <c r="H92" s="213"/>
      <c r="I92" s="344"/>
      <c r="J92" s="196"/>
      <c r="K92" s="341"/>
      <c r="L92" s="213"/>
      <c r="M92" s="344"/>
      <c r="N92" s="227" t="s">
        <v>796</v>
      </c>
      <c r="O92" s="349">
        <f>SUM(K133:K140,O76:O88)</f>
        <v>6765</v>
      </c>
      <c r="P92" s="350">
        <f>SUM(L133:L140,P76:P88)</f>
        <v>0</v>
      </c>
    </row>
    <row r="93" spans="1:16" ht="13.5">
      <c r="A93" s="344"/>
      <c r="B93" s="196" t="s">
        <v>279</v>
      </c>
      <c r="C93" s="213">
        <v>100</v>
      </c>
      <c r="D93" s="213"/>
      <c r="E93" s="213"/>
      <c r="F93" s="196"/>
      <c r="G93" s="213"/>
      <c r="H93" s="213"/>
      <c r="I93" s="344"/>
      <c r="J93" s="222" t="s">
        <v>974</v>
      </c>
      <c r="K93" s="349">
        <f>SUM(K78:K92)</f>
        <v>6270</v>
      </c>
      <c r="L93" s="353">
        <f>SUM(L78:L92)</f>
        <v>0</v>
      </c>
      <c r="M93" s="358"/>
      <c r="N93" s="211"/>
      <c r="O93" s="341"/>
      <c r="P93" s="357"/>
    </row>
    <row r="94" spans="1:16" ht="13.5">
      <c r="A94" s="344"/>
      <c r="B94" s="196" t="s">
        <v>280</v>
      </c>
      <c r="C94" s="213">
        <v>115</v>
      </c>
      <c r="D94" s="213"/>
      <c r="E94" s="344"/>
      <c r="F94" s="196"/>
      <c r="G94" s="213"/>
      <c r="H94" s="213"/>
      <c r="I94" s="344"/>
      <c r="J94" s="196"/>
      <c r="K94" s="341"/>
      <c r="L94" s="213"/>
      <c r="M94" s="568" t="s">
        <v>1385</v>
      </c>
      <c r="N94" s="569"/>
      <c r="O94" s="569"/>
      <c r="P94" s="570"/>
    </row>
    <row r="95" spans="1:16" ht="13.5">
      <c r="A95" s="344"/>
      <c r="B95" s="196" t="s">
        <v>284</v>
      </c>
      <c r="C95" s="213">
        <v>100</v>
      </c>
      <c r="D95" s="213"/>
      <c r="E95" s="344"/>
      <c r="F95" s="241" t="s">
        <v>1359</v>
      </c>
      <c r="G95" s="351">
        <f>SUM(G77:G94)</f>
        <v>2145</v>
      </c>
      <c r="H95" s="359">
        <f>SUM(H77:H94)</f>
        <v>0</v>
      </c>
      <c r="I95" s="495" t="s">
        <v>422</v>
      </c>
      <c r="J95" s="496"/>
      <c r="K95" s="496"/>
      <c r="L95" s="520"/>
      <c r="M95" s="344"/>
      <c r="N95" s="202" t="s">
        <v>102</v>
      </c>
      <c r="O95" s="345">
        <v>160</v>
      </c>
      <c r="P95" s="213"/>
    </row>
    <row r="96" spans="1:16" ht="13.5">
      <c r="A96" s="344"/>
      <c r="B96" s="196" t="s">
        <v>962</v>
      </c>
      <c r="C96" s="213">
        <v>525</v>
      </c>
      <c r="D96" s="213"/>
      <c r="E96" s="344"/>
      <c r="F96" s="196"/>
      <c r="G96" s="213"/>
      <c r="H96" s="213"/>
      <c r="I96" s="213"/>
      <c r="J96" s="110" t="s">
        <v>712</v>
      </c>
      <c r="K96" s="198">
        <v>310</v>
      </c>
      <c r="L96" s="198"/>
      <c r="M96" s="344"/>
      <c r="N96" s="202" t="s">
        <v>1043</v>
      </c>
      <c r="O96" s="213">
        <v>85</v>
      </c>
      <c r="P96" s="213"/>
    </row>
    <row r="97" spans="1:16" ht="13.5">
      <c r="A97" s="344"/>
      <c r="B97" s="196"/>
      <c r="C97" s="341"/>
      <c r="D97" s="213"/>
      <c r="E97" s="393" t="s">
        <v>631</v>
      </c>
      <c r="F97" s="360"/>
      <c r="G97" s="360"/>
      <c r="H97" s="361"/>
      <c r="I97" s="213"/>
      <c r="J97" s="83" t="s">
        <v>1165</v>
      </c>
      <c r="K97" s="198">
        <v>495</v>
      </c>
      <c r="L97" s="198"/>
      <c r="M97" s="344"/>
      <c r="N97" s="202" t="s">
        <v>380</v>
      </c>
      <c r="O97" s="213">
        <v>25</v>
      </c>
      <c r="P97" s="213"/>
    </row>
    <row r="98" spans="1:16" ht="13.5">
      <c r="A98" s="344"/>
      <c r="B98" s="196"/>
      <c r="C98" s="341"/>
      <c r="D98" s="213"/>
      <c r="E98" s="213"/>
      <c r="F98" s="201" t="s">
        <v>981</v>
      </c>
      <c r="G98" s="213">
        <v>195</v>
      </c>
      <c r="H98" s="213"/>
      <c r="I98" s="213"/>
      <c r="J98" s="201" t="s">
        <v>937</v>
      </c>
      <c r="K98" s="198">
        <v>1035</v>
      </c>
      <c r="L98" s="198"/>
      <c r="M98" s="344"/>
      <c r="N98" s="196" t="s">
        <v>103</v>
      </c>
      <c r="O98" s="213">
        <v>305</v>
      </c>
      <c r="P98" s="213"/>
    </row>
    <row r="99" spans="1:16" ht="13.5">
      <c r="A99" s="344"/>
      <c r="B99" s="227" t="s">
        <v>795</v>
      </c>
      <c r="C99" s="349">
        <f>SUM(C92:C98)</f>
        <v>975</v>
      </c>
      <c r="D99" s="353">
        <f>SUM(D92:D98)</f>
        <v>0</v>
      </c>
      <c r="E99" s="213"/>
      <c r="F99" s="201" t="s">
        <v>941</v>
      </c>
      <c r="G99" s="213">
        <v>515</v>
      </c>
      <c r="H99" s="213"/>
      <c r="I99" s="213"/>
      <c r="J99" s="201" t="s">
        <v>1166</v>
      </c>
      <c r="K99" s="341">
        <v>0</v>
      </c>
      <c r="L99" s="341"/>
      <c r="M99" s="344"/>
      <c r="N99" s="196" t="s">
        <v>330</v>
      </c>
      <c r="O99" s="213">
        <v>95</v>
      </c>
      <c r="P99" s="213"/>
    </row>
    <row r="100" spans="1:16" ht="13.5">
      <c r="A100" s="344"/>
      <c r="B100" s="237" t="s">
        <v>971</v>
      </c>
      <c r="C100" s="351">
        <f>SUM(C89+C99)</f>
        <v>3380</v>
      </c>
      <c r="D100" s="359">
        <f>SUM(D89+D99)</f>
        <v>0</v>
      </c>
      <c r="E100" s="213"/>
      <c r="F100" s="201" t="s">
        <v>982</v>
      </c>
      <c r="G100" s="198">
        <v>110</v>
      </c>
      <c r="H100" s="198"/>
      <c r="I100" s="213"/>
      <c r="J100" s="201" t="s">
        <v>603</v>
      </c>
      <c r="K100" s="341">
        <v>500</v>
      </c>
      <c r="L100" s="198"/>
      <c r="M100" s="344"/>
      <c r="N100" s="196" t="s">
        <v>1020</v>
      </c>
      <c r="O100" s="213">
        <v>100</v>
      </c>
      <c r="P100" s="213"/>
    </row>
    <row r="101" spans="1:16" ht="13.5">
      <c r="A101" s="344"/>
      <c r="B101" s="196"/>
      <c r="C101" s="341"/>
      <c r="D101" s="213"/>
      <c r="E101" s="213"/>
      <c r="F101" s="201" t="s">
        <v>357</v>
      </c>
      <c r="G101" s="213">
        <v>185</v>
      </c>
      <c r="H101" s="213"/>
      <c r="I101" s="213"/>
      <c r="J101" s="201" t="s">
        <v>100</v>
      </c>
      <c r="K101" s="198">
        <v>935</v>
      </c>
      <c r="L101" s="198"/>
      <c r="M101" s="344"/>
      <c r="N101" s="196" t="s">
        <v>104</v>
      </c>
      <c r="O101" s="213">
        <v>75</v>
      </c>
      <c r="P101" s="198"/>
    </row>
    <row r="102" spans="1:16" ht="13.5">
      <c r="A102" s="564" t="s">
        <v>1352</v>
      </c>
      <c r="B102" s="565"/>
      <c r="C102" s="565"/>
      <c r="D102" s="566"/>
      <c r="E102" s="213"/>
      <c r="F102" s="201" t="s">
        <v>358</v>
      </c>
      <c r="G102" s="213">
        <v>105</v>
      </c>
      <c r="H102" s="213"/>
      <c r="I102" s="213"/>
      <c r="J102" s="201" t="s">
        <v>320</v>
      </c>
      <c r="K102" s="341">
        <v>345</v>
      </c>
      <c r="L102" s="341"/>
      <c r="M102" s="344"/>
      <c r="N102" s="196" t="s">
        <v>381</v>
      </c>
      <c r="O102" s="213">
        <v>30</v>
      </c>
      <c r="P102" s="213"/>
    </row>
    <row r="103" spans="1:16" ht="13.5">
      <c r="A103" s="213"/>
      <c r="B103" s="205" t="s">
        <v>324</v>
      </c>
      <c r="C103" s="213"/>
      <c r="D103" s="213"/>
      <c r="E103" s="213"/>
      <c r="F103" s="229" t="s">
        <v>1148</v>
      </c>
      <c r="G103" s="213"/>
      <c r="H103" s="213"/>
      <c r="I103" s="213"/>
      <c r="J103" s="201" t="s">
        <v>1409</v>
      </c>
      <c r="K103" s="341">
        <v>585</v>
      </c>
      <c r="L103" s="198"/>
      <c r="M103" s="344"/>
      <c r="N103" s="196" t="s">
        <v>382</v>
      </c>
      <c r="O103" s="213">
        <v>25</v>
      </c>
      <c r="P103" s="213"/>
    </row>
    <row r="104" spans="1:16" ht="13.5">
      <c r="A104" s="213"/>
      <c r="B104" s="205" t="s">
        <v>325</v>
      </c>
      <c r="C104" s="198">
        <v>130</v>
      </c>
      <c r="D104" s="198"/>
      <c r="E104" s="213"/>
      <c r="F104" s="201" t="s">
        <v>359</v>
      </c>
      <c r="G104" s="213">
        <v>35</v>
      </c>
      <c r="H104" s="213"/>
      <c r="I104" s="213"/>
      <c r="J104" s="201" t="s">
        <v>394</v>
      </c>
      <c r="K104" s="341">
        <v>1155</v>
      </c>
      <c r="L104" s="198"/>
      <c r="M104" s="344"/>
      <c r="N104" s="196" t="s">
        <v>383</v>
      </c>
      <c r="O104" s="213">
        <v>0</v>
      </c>
      <c r="P104" s="213"/>
    </row>
    <row r="105" spans="1:16" ht="13.5">
      <c r="A105" s="213"/>
      <c r="B105" s="201" t="s">
        <v>964</v>
      </c>
      <c r="C105" s="198">
        <v>160</v>
      </c>
      <c r="D105" s="198"/>
      <c r="E105" s="213"/>
      <c r="F105" s="201"/>
      <c r="G105" s="341"/>
      <c r="H105" s="213"/>
      <c r="I105" s="213"/>
      <c r="J105" s="201" t="s">
        <v>717</v>
      </c>
      <c r="K105" s="198">
        <v>1270</v>
      </c>
      <c r="L105" s="198"/>
      <c r="M105" s="344"/>
      <c r="N105" s="196" t="s">
        <v>1113</v>
      </c>
      <c r="O105" s="213">
        <v>0</v>
      </c>
      <c r="P105" s="213"/>
    </row>
    <row r="106" spans="1:16" ht="13.5">
      <c r="A106" s="213"/>
      <c r="B106" s="219" t="s">
        <v>316</v>
      </c>
      <c r="C106" s="341">
        <v>925</v>
      </c>
      <c r="D106" s="198"/>
      <c r="E106" s="213"/>
      <c r="F106" s="201"/>
      <c r="G106" s="341"/>
      <c r="H106" s="213"/>
      <c r="I106" s="342"/>
      <c r="J106" s="201" t="s">
        <v>548</v>
      </c>
      <c r="K106" s="481">
        <v>280</v>
      </c>
      <c r="L106" s="481"/>
      <c r="M106" s="344"/>
      <c r="N106" s="201" t="s">
        <v>1241</v>
      </c>
      <c r="O106" s="341">
        <v>0</v>
      </c>
      <c r="P106" s="213"/>
    </row>
    <row r="107" spans="1:16" ht="13.5">
      <c r="A107" s="213"/>
      <c r="B107" s="201" t="s">
        <v>965</v>
      </c>
      <c r="C107" s="341">
        <v>580</v>
      </c>
      <c r="D107" s="198"/>
      <c r="E107" s="213"/>
      <c r="F107" s="241" t="s">
        <v>1360</v>
      </c>
      <c r="G107" s="351">
        <f>SUM(G98:G106)</f>
        <v>1145</v>
      </c>
      <c r="H107" s="359">
        <f>SUM(H98:H106)</f>
        <v>0</v>
      </c>
      <c r="I107" s="342"/>
      <c r="J107" s="201" t="s">
        <v>378</v>
      </c>
      <c r="K107" s="341">
        <v>455</v>
      </c>
      <c r="L107" s="466"/>
      <c r="M107" s="213"/>
      <c r="N107" s="201"/>
      <c r="O107" s="341"/>
      <c r="P107" s="213"/>
    </row>
    <row r="108" spans="1:16" ht="13.5">
      <c r="A108" s="213"/>
      <c r="B108" s="201" t="s">
        <v>966</v>
      </c>
      <c r="C108" s="341">
        <v>395</v>
      </c>
      <c r="D108" s="198"/>
      <c r="E108" s="213"/>
      <c r="F108" s="201"/>
      <c r="G108" s="341"/>
      <c r="H108" s="213"/>
      <c r="I108" s="213"/>
      <c r="J108" s="201" t="s">
        <v>1427</v>
      </c>
      <c r="K108" s="341">
        <v>1530</v>
      </c>
      <c r="L108" s="198"/>
      <c r="M108" s="213"/>
      <c r="N108" s="227" t="s">
        <v>798</v>
      </c>
      <c r="O108" s="349">
        <f>SUM(O95:O107)</f>
        <v>900</v>
      </c>
      <c r="P108" s="353">
        <f>SUM(P95:P107)</f>
        <v>0</v>
      </c>
    </row>
    <row r="109" spans="1:16" ht="13.5">
      <c r="A109" s="213"/>
      <c r="B109" s="201" t="s">
        <v>326</v>
      </c>
      <c r="C109" s="341">
        <v>115</v>
      </c>
      <c r="D109" s="198"/>
      <c r="E109" s="397" t="s">
        <v>1361</v>
      </c>
      <c r="F109" s="380"/>
      <c r="G109" s="380"/>
      <c r="H109" s="381"/>
      <c r="I109" s="213"/>
      <c r="J109" s="201" t="s">
        <v>101</v>
      </c>
      <c r="K109" s="341">
        <v>0</v>
      </c>
      <c r="L109" s="341"/>
      <c r="M109" s="213"/>
      <c r="N109" s="213"/>
      <c r="O109" s="213"/>
      <c r="P109" s="213"/>
    </row>
    <row r="110" spans="1:16" ht="13.5">
      <c r="A110" s="213"/>
      <c r="B110" s="201" t="s">
        <v>967</v>
      </c>
      <c r="C110" s="341">
        <v>0</v>
      </c>
      <c r="D110" s="341"/>
      <c r="E110" s="344"/>
      <c r="F110" s="202" t="s">
        <v>94</v>
      </c>
      <c r="G110" s="198">
        <v>895</v>
      </c>
      <c r="H110" s="198"/>
      <c r="I110" s="213"/>
      <c r="J110" s="219" t="s">
        <v>376</v>
      </c>
      <c r="K110" s="341">
        <v>0</v>
      </c>
      <c r="L110" s="341"/>
      <c r="M110" s="571" t="s">
        <v>1386</v>
      </c>
      <c r="N110" s="572"/>
      <c r="O110" s="572"/>
      <c r="P110" s="573"/>
    </row>
    <row r="111" spans="1:16" ht="13.5">
      <c r="A111" s="213"/>
      <c r="B111" s="201" t="s">
        <v>1228</v>
      </c>
      <c r="C111" s="198">
        <v>205</v>
      </c>
      <c r="D111" s="198"/>
      <c r="E111" s="344"/>
      <c r="F111" s="202" t="s">
        <v>1161</v>
      </c>
      <c r="G111" s="213">
        <v>400</v>
      </c>
      <c r="H111" s="213"/>
      <c r="I111" s="213"/>
      <c r="J111" s="201"/>
      <c r="K111" s="213"/>
      <c r="L111" s="213"/>
      <c r="M111" s="213"/>
      <c r="N111" s="205" t="s">
        <v>105</v>
      </c>
      <c r="O111" s="213">
        <v>440</v>
      </c>
      <c r="P111" s="213"/>
    </row>
    <row r="112" spans="1:16" ht="13.5">
      <c r="A112" s="213"/>
      <c r="B112" s="201" t="s">
        <v>323</v>
      </c>
      <c r="C112" s="198">
        <v>160</v>
      </c>
      <c r="D112" s="198"/>
      <c r="E112" s="344"/>
      <c r="F112" s="196" t="s">
        <v>1056</v>
      </c>
      <c r="G112" s="213">
        <v>770</v>
      </c>
      <c r="H112" s="213"/>
      <c r="I112" s="213"/>
      <c r="J112" s="220"/>
      <c r="K112" s="341"/>
      <c r="L112" s="213"/>
      <c r="M112" s="213"/>
      <c r="N112" s="205" t="s">
        <v>106</v>
      </c>
      <c r="O112" s="213">
        <v>400</v>
      </c>
      <c r="P112" s="213"/>
    </row>
    <row r="113" spans="1:16" ht="13.5">
      <c r="A113" s="213"/>
      <c r="B113" s="201" t="s">
        <v>791</v>
      </c>
      <c r="C113" s="198">
        <v>1005</v>
      </c>
      <c r="D113" s="198"/>
      <c r="E113" s="344"/>
      <c r="F113" s="196" t="s">
        <v>1057</v>
      </c>
      <c r="G113" s="213">
        <v>0</v>
      </c>
      <c r="H113" s="213"/>
      <c r="I113" s="213"/>
      <c r="J113" s="363"/>
      <c r="K113" s="341"/>
      <c r="L113" s="213"/>
      <c r="M113" s="213"/>
      <c r="N113" s="201" t="s">
        <v>366</v>
      </c>
      <c r="O113" s="213">
        <v>20</v>
      </c>
      <c r="P113" s="213"/>
    </row>
    <row r="114" spans="1:16" ht="13.5">
      <c r="A114" s="213"/>
      <c r="B114" s="201" t="s">
        <v>710</v>
      </c>
      <c r="C114" s="341">
        <v>0</v>
      </c>
      <c r="D114" s="198"/>
      <c r="E114" s="344"/>
      <c r="F114" s="196" t="s">
        <v>1058</v>
      </c>
      <c r="G114" s="198">
        <v>655</v>
      </c>
      <c r="H114" s="198"/>
      <c r="I114" s="213"/>
      <c r="J114" s="363"/>
      <c r="K114" s="341"/>
      <c r="L114" s="213"/>
      <c r="M114" s="213"/>
      <c r="N114" s="201" t="s">
        <v>367</v>
      </c>
      <c r="O114" s="213">
        <v>50</v>
      </c>
      <c r="P114" s="213"/>
    </row>
    <row r="115" spans="1:16" ht="13.5">
      <c r="A115" s="213"/>
      <c r="B115" s="241" t="s">
        <v>1353</v>
      </c>
      <c r="C115" s="351">
        <f>SUM(C103:C114)</f>
        <v>3675</v>
      </c>
      <c r="D115" s="352">
        <f>SUM(D103:D114)</f>
        <v>0</v>
      </c>
      <c r="E115" s="344"/>
      <c r="F115" s="196" t="s">
        <v>931</v>
      </c>
      <c r="G115" s="213">
        <v>655</v>
      </c>
      <c r="H115" s="198"/>
      <c r="I115" s="213"/>
      <c r="J115" s="220"/>
      <c r="K115" s="341"/>
      <c r="L115" s="213"/>
      <c r="M115" s="213"/>
      <c r="N115" s="201" t="s">
        <v>745</v>
      </c>
      <c r="O115" s="213">
        <v>30</v>
      </c>
      <c r="P115" s="213"/>
    </row>
    <row r="116" spans="1:16" ht="13.5">
      <c r="A116" s="213"/>
      <c r="B116" s="201"/>
      <c r="C116" s="213"/>
      <c r="D116" s="213"/>
      <c r="E116" s="344"/>
      <c r="F116" s="196" t="s">
        <v>1034</v>
      </c>
      <c r="G116" s="213">
        <v>835</v>
      </c>
      <c r="H116" s="213"/>
      <c r="I116" s="213"/>
      <c r="J116" s="222" t="s">
        <v>975</v>
      </c>
      <c r="K116" s="407">
        <f>SUM(K96:K115)</f>
        <v>8895</v>
      </c>
      <c r="L116" s="353">
        <f>SUM(L96:L115)</f>
        <v>0</v>
      </c>
      <c r="M116" s="213"/>
      <c r="N116" s="201" t="s">
        <v>107</v>
      </c>
      <c r="O116" s="213">
        <v>190</v>
      </c>
      <c r="P116" s="213"/>
    </row>
    <row r="117" spans="1:16" ht="13.5">
      <c r="A117" s="393" t="s">
        <v>1354</v>
      </c>
      <c r="B117" s="418"/>
      <c r="C117" s="418"/>
      <c r="D117" s="419"/>
      <c r="E117" s="344"/>
      <c r="F117" s="196" t="s">
        <v>360</v>
      </c>
      <c r="G117" s="213">
        <v>0</v>
      </c>
      <c r="H117" s="213"/>
      <c r="I117" s="213"/>
      <c r="J117" s="237" t="s">
        <v>626</v>
      </c>
      <c r="K117" s="410">
        <f>SUM(K93+K116)</f>
        <v>15165</v>
      </c>
      <c r="L117" s="352">
        <f>SUM(L93+L116)</f>
        <v>0</v>
      </c>
      <c r="M117" s="213"/>
      <c r="N117" s="201" t="s">
        <v>108</v>
      </c>
      <c r="O117" s="198">
        <v>180</v>
      </c>
      <c r="P117" s="198"/>
    </row>
    <row r="118" spans="1:16" ht="13.5">
      <c r="A118" s="213"/>
      <c r="B118" s="205" t="s">
        <v>970</v>
      </c>
      <c r="C118" s="345">
        <v>0</v>
      </c>
      <c r="D118" s="213"/>
      <c r="E118" s="344"/>
      <c r="F118" s="196" t="s">
        <v>1425</v>
      </c>
      <c r="G118" s="198">
        <v>990</v>
      </c>
      <c r="H118" s="198"/>
      <c r="I118" s="213"/>
      <c r="J118" s="196"/>
      <c r="K118" s="341"/>
      <c r="L118" s="213"/>
      <c r="M118" s="213"/>
      <c r="N118" s="219"/>
      <c r="O118" s="213"/>
      <c r="P118" s="213"/>
    </row>
    <row r="119" spans="1:16" ht="13.5">
      <c r="A119" s="213"/>
      <c r="B119" s="205" t="s">
        <v>1243</v>
      </c>
      <c r="C119" s="347">
        <v>280</v>
      </c>
      <c r="D119" s="347"/>
      <c r="E119" s="344"/>
      <c r="F119" s="196" t="s">
        <v>361</v>
      </c>
      <c r="G119" s="198">
        <v>1000</v>
      </c>
      <c r="H119" s="198"/>
      <c r="I119" s="555" t="s">
        <v>1387</v>
      </c>
      <c r="J119" s="556"/>
      <c r="K119" s="556"/>
      <c r="L119" s="557"/>
      <c r="M119" s="213"/>
      <c r="N119" s="219"/>
      <c r="O119" s="341"/>
      <c r="P119" s="213"/>
    </row>
    <row r="120" spans="1:16" ht="13.5">
      <c r="A120" s="213"/>
      <c r="B120" s="201" t="s">
        <v>337</v>
      </c>
      <c r="C120" s="213">
        <v>225</v>
      </c>
      <c r="D120" s="213"/>
      <c r="E120" s="344"/>
      <c r="F120" s="196" t="s">
        <v>95</v>
      </c>
      <c r="G120" s="198">
        <v>530</v>
      </c>
      <c r="H120" s="198"/>
      <c r="I120" s="213"/>
      <c r="J120" s="196" t="s">
        <v>384</v>
      </c>
      <c r="K120" s="213">
        <v>0</v>
      </c>
      <c r="L120" s="213"/>
      <c r="M120" s="213"/>
      <c r="N120" s="219"/>
      <c r="O120" s="341"/>
      <c r="P120" s="213"/>
    </row>
    <row r="121" spans="1:16" ht="13.5">
      <c r="A121" s="364"/>
      <c r="B121" s="201" t="s">
        <v>636</v>
      </c>
      <c r="C121" s="345">
        <v>685</v>
      </c>
      <c r="D121" s="465"/>
      <c r="E121" s="344"/>
      <c r="F121" s="439" t="s">
        <v>1522</v>
      </c>
      <c r="G121" s="213">
        <v>670</v>
      </c>
      <c r="H121" s="213"/>
      <c r="I121" s="213"/>
      <c r="J121" s="196" t="s">
        <v>1242</v>
      </c>
      <c r="K121" s="213">
        <v>415</v>
      </c>
      <c r="L121" s="213"/>
      <c r="M121" s="213"/>
      <c r="N121" s="201"/>
      <c r="O121" s="341"/>
      <c r="P121" s="213"/>
    </row>
    <row r="122" spans="1:16" ht="13.5">
      <c r="A122" s="344"/>
      <c r="B122" s="201" t="s">
        <v>637</v>
      </c>
      <c r="C122" s="213">
        <v>0</v>
      </c>
      <c r="D122" s="213"/>
      <c r="E122" s="344"/>
      <c r="F122" s="196" t="s">
        <v>96</v>
      </c>
      <c r="G122" s="213">
        <v>680</v>
      </c>
      <c r="H122" s="213"/>
      <c r="I122" s="213"/>
      <c r="J122" s="196" t="s">
        <v>268</v>
      </c>
      <c r="K122" s="213">
        <v>130</v>
      </c>
      <c r="L122" s="213"/>
      <c r="M122" s="213"/>
      <c r="N122" s="227" t="s">
        <v>799</v>
      </c>
      <c r="O122" s="349">
        <f>SUM(O111:O121)</f>
        <v>1310</v>
      </c>
      <c r="P122" s="353">
        <f>SUM(P111:P121)</f>
        <v>0</v>
      </c>
    </row>
    <row r="123" spans="1:16" ht="13.5">
      <c r="A123" s="344"/>
      <c r="B123" s="201" t="s">
        <v>244</v>
      </c>
      <c r="C123" s="213">
        <v>180</v>
      </c>
      <c r="D123" s="213"/>
      <c r="E123" s="344"/>
      <c r="F123" s="196" t="s">
        <v>1059</v>
      </c>
      <c r="G123" s="213">
        <v>0</v>
      </c>
      <c r="H123" s="213"/>
      <c r="I123" s="213"/>
      <c r="J123" s="196" t="s">
        <v>385</v>
      </c>
      <c r="K123" s="213">
        <v>410</v>
      </c>
      <c r="L123" s="213"/>
      <c r="M123" s="213"/>
      <c r="N123" s="237" t="s">
        <v>772</v>
      </c>
      <c r="O123" s="351">
        <f>SUM(K130+O92+O108+O122)</f>
        <v>11055</v>
      </c>
      <c r="P123" s="352">
        <f>SUM(L130+P92+P108+P122)</f>
        <v>0</v>
      </c>
    </row>
    <row r="124" spans="1:16" ht="13.5">
      <c r="A124" s="344"/>
      <c r="B124" s="201" t="s">
        <v>1244</v>
      </c>
      <c r="C124" s="213">
        <v>865</v>
      </c>
      <c r="D124" s="213"/>
      <c r="E124" s="344"/>
      <c r="F124" s="196" t="s">
        <v>97</v>
      </c>
      <c r="G124" s="213"/>
      <c r="H124" s="213"/>
      <c r="I124" s="213"/>
      <c r="J124" s="196" t="s">
        <v>1114</v>
      </c>
      <c r="K124" s="213">
        <v>205</v>
      </c>
      <c r="L124" s="213"/>
      <c r="M124" s="213"/>
      <c r="N124" s="213"/>
      <c r="O124" s="213"/>
      <c r="P124" s="356"/>
    </row>
    <row r="125" spans="1:16" ht="13.5">
      <c r="A125" s="344"/>
      <c r="B125" s="241" t="s">
        <v>1355</v>
      </c>
      <c r="C125" s="351">
        <f>SUM(C118:C124)</f>
        <v>2235</v>
      </c>
      <c r="D125" s="359">
        <f>SUM(D118:D124)</f>
        <v>0</v>
      </c>
      <c r="E125" s="344"/>
      <c r="F125" s="196" t="s">
        <v>1160</v>
      </c>
      <c r="G125" s="213">
        <v>930</v>
      </c>
      <c r="H125" s="213"/>
      <c r="I125" s="213"/>
      <c r="J125" s="196" t="s">
        <v>1167</v>
      </c>
      <c r="K125" s="213">
        <v>220</v>
      </c>
      <c r="L125" s="213"/>
      <c r="M125" s="362"/>
      <c r="N125" s="362"/>
      <c r="O125" s="362"/>
      <c r="P125" s="346"/>
    </row>
    <row r="126" spans="1:16" ht="13.5">
      <c r="A126" s="344"/>
      <c r="B126" s="203"/>
      <c r="C126" s="341"/>
      <c r="D126" s="347"/>
      <c r="E126" s="344"/>
      <c r="F126" s="105" t="s">
        <v>363</v>
      </c>
      <c r="G126" s="213">
        <v>885</v>
      </c>
      <c r="H126" s="213"/>
      <c r="I126" s="213"/>
      <c r="J126" s="196" t="s">
        <v>1168</v>
      </c>
      <c r="K126" s="213">
        <v>245</v>
      </c>
      <c r="L126" s="213"/>
      <c r="M126" s="213"/>
      <c r="N126" s="205"/>
      <c r="O126" s="348"/>
      <c r="P126" s="356"/>
    </row>
    <row r="127" spans="1:16" ht="13.5">
      <c r="A127" s="396" t="s">
        <v>1356</v>
      </c>
      <c r="B127" s="365"/>
      <c r="C127" s="365"/>
      <c r="D127" s="365"/>
      <c r="E127" s="344"/>
      <c r="F127" s="105" t="s">
        <v>364</v>
      </c>
      <c r="G127" s="213">
        <v>330</v>
      </c>
      <c r="H127" s="213"/>
      <c r="I127" s="213"/>
      <c r="J127" s="196" t="s">
        <v>166</v>
      </c>
      <c r="K127" s="213">
        <v>260</v>
      </c>
      <c r="L127" s="213"/>
      <c r="M127" s="213"/>
      <c r="N127" s="205"/>
      <c r="O127" s="341"/>
      <c r="P127" s="356"/>
    </row>
    <row r="128" spans="1:16" ht="13.5">
      <c r="A128" s="344"/>
      <c r="B128" s="196" t="s">
        <v>338</v>
      </c>
      <c r="C128" s="213">
        <v>0</v>
      </c>
      <c r="D128" s="213"/>
      <c r="E128" s="344"/>
      <c r="F128" s="431" t="s">
        <v>1318</v>
      </c>
      <c r="G128" s="213">
        <v>885</v>
      </c>
      <c r="H128" s="213"/>
      <c r="I128" s="213"/>
      <c r="J128" s="196" t="s">
        <v>1418</v>
      </c>
      <c r="K128" s="213">
        <v>195</v>
      </c>
      <c r="L128" s="213"/>
      <c r="M128" s="213"/>
      <c r="N128" s="205"/>
      <c r="O128" s="341"/>
      <c r="P128" s="213"/>
    </row>
    <row r="129" spans="1:16" ht="13.5">
      <c r="A129" s="358"/>
      <c r="B129" s="196" t="s">
        <v>976</v>
      </c>
      <c r="C129" s="213">
        <v>105</v>
      </c>
      <c r="D129" s="356"/>
      <c r="E129" s="344"/>
      <c r="F129" s="105" t="s">
        <v>1521</v>
      </c>
      <c r="G129" s="213">
        <v>0</v>
      </c>
      <c r="H129" s="213"/>
      <c r="I129" s="344"/>
      <c r="J129" s="196"/>
      <c r="K129" s="341"/>
      <c r="L129" s="213"/>
      <c r="M129" s="213"/>
      <c r="N129" s="201"/>
      <c r="O129" s="341"/>
      <c r="P129" s="213"/>
    </row>
    <row r="130" spans="1:16" ht="13.5">
      <c r="A130" s="344"/>
      <c r="B130" s="202" t="s">
        <v>977</v>
      </c>
      <c r="C130" s="213">
        <v>310</v>
      </c>
      <c r="D130" s="213"/>
      <c r="E130" s="344"/>
      <c r="F130" s="196"/>
      <c r="G130" s="213"/>
      <c r="H130" s="213"/>
      <c r="I130" s="344"/>
      <c r="J130" s="227" t="s">
        <v>797</v>
      </c>
      <c r="K130" s="349">
        <f>SUM(K120:K129)</f>
        <v>2080</v>
      </c>
      <c r="L130" s="353">
        <f>SUM(L120:L129)</f>
        <v>0</v>
      </c>
      <c r="M130" s="213"/>
      <c r="N130" s="201"/>
      <c r="O130" s="341"/>
      <c r="P130" s="213"/>
    </row>
    <row r="131" spans="1:16" ht="13.5">
      <c r="A131" s="344"/>
      <c r="B131" s="202" t="s">
        <v>343</v>
      </c>
      <c r="C131" s="213">
        <v>1075</v>
      </c>
      <c r="D131" s="213"/>
      <c r="E131" s="213"/>
      <c r="F131" s="201"/>
      <c r="G131" s="213"/>
      <c r="H131" s="213"/>
      <c r="I131" s="344"/>
      <c r="J131" s="196"/>
      <c r="K131" s="341"/>
      <c r="L131" s="341"/>
      <c r="M131" s="213"/>
      <c r="N131" s="201"/>
      <c r="O131" s="341"/>
      <c r="P131" s="213"/>
    </row>
    <row r="132" spans="1:16" ht="13.5">
      <c r="A132" s="344"/>
      <c r="B132" s="196" t="s">
        <v>933</v>
      </c>
      <c r="C132" s="213">
        <v>270</v>
      </c>
      <c r="D132" s="213"/>
      <c r="E132" s="213"/>
      <c r="F132" s="241" t="s">
        <v>1362</v>
      </c>
      <c r="G132" s="246">
        <f>SUM(G110:G131)</f>
        <v>11110</v>
      </c>
      <c r="H132" s="359">
        <f>SUM(H110:H131)</f>
        <v>0</v>
      </c>
      <c r="I132" s="587" t="s">
        <v>1388</v>
      </c>
      <c r="J132" s="559"/>
      <c r="K132" s="559"/>
      <c r="L132" s="560"/>
      <c r="M132" s="213"/>
      <c r="N132" s="201"/>
      <c r="O132" s="341"/>
      <c r="P132" s="213"/>
    </row>
    <row r="133" spans="1:16" ht="13.5">
      <c r="A133" s="344"/>
      <c r="B133" s="196" t="s">
        <v>340</v>
      </c>
      <c r="C133" s="213">
        <v>705</v>
      </c>
      <c r="D133" s="198"/>
      <c r="E133" s="213"/>
      <c r="F133" s="201"/>
      <c r="G133" s="213"/>
      <c r="H133" s="213"/>
      <c r="I133" s="344"/>
      <c r="J133" s="202" t="s">
        <v>386</v>
      </c>
      <c r="K133" s="198">
        <v>130</v>
      </c>
      <c r="L133" s="198"/>
      <c r="M133" s="213"/>
      <c r="N133" s="201"/>
      <c r="O133" s="341"/>
      <c r="P133" s="213"/>
    </row>
    <row r="134" spans="1:16" ht="13.5">
      <c r="A134" s="344"/>
      <c r="B134" s="196" t="s">
        <v>341</v>
      </c>
      <c r="C134" s="213">
        <v>0</v>
      </c>
      <c r="D134" s="213"/>
      <c r="E134" s="213"/>
      <c r="F134" s="201"/>
      <c r="G134" s="213"/>
      <c r="H134" s="213"/>
      <c r="I134" s="344"/>
      <c r="J134" s="196" t="s">
        <v>408</v>
      </c>
      <c r="K134" s="341">
        <v>90</v>
      </c>
      <c r="L134" s="198"/>
      <c r="M134" s="213"/>
      <c r="N134" s="201"/>
      <c r="O134" s="341" t="s">
        <v>53</v>
      </c>
      <c r="P134" s="213"/>
    </row>
    <row r="135" spans="1:16" ht="13.5">
      <c r="A135" s="344"/>
      <c r="B135" s="196" t="s">
        <v>342</v>
      </c>
      <c r="C135" s="198">
        <v>325</v>
      </c>
      <c r="D135" s="198"/>
      <c r="E135" s="213"/>
      <c r="F135" s="201"/>
      <c r="G135" s="341"/>
      <c r="H135" s="213"/>
      <c r="I135" s="344"/>
      <c r="J135" s="196" t="s">
        <v>1319</v>
      </c>
      <c r="K135" s="198">
        <v>0</v>
      </c>
      <c r="L135" s="198"/>
      <c r="M135" s="213"/>
      <c r="N135" s="219"/>
      <c r="O135" s="341"/>
      <c r="P135" s="213"/>
    </row>
    <row r="136" spans="1:16" ht="13.5">
      <c r="A136" s="344"/>
      <c r="B136" s="196" t="s">
        <v>283</v>
      </c>
      <c r="C136" s="213">
        <v>1300</v>
      </c>
      <c r="D136" s="213"/>
      <c r="E136" s="213"/>
      <c r="F136" s="229"/>
      <c r="G136" s="341"/>
      <c r="H136" s="213"/>
      <c r="I136" s="344"/>
      <c r="J136" s="196" t="s">
        <v>1428</v>
      </c>
      <c r="K136" s="198">
        <v>995</v>
      </c>
      <c r="L136" s="198"/>
      <c r="M136" s="213"/>
      <c r="N136" s="213"/>
      <c r="O136" s="213"/>
      <c r="P136" s="213"/>
    </row>
    <row r="137" spans="1:16" ht="13.5">
      <c r="A137" s="344"/>
      <c r="B137" s="196" t="s">
        <v>978</v>
      </c>
      <c r="C137" s="213">
        <v>190</v>
      </c>
      <c r="D137" s="198"/>
      <c r="E137" s="213"/>
      <c r="F137" s="201"/>
      <c r="G137" s="341"/>
      <c r="H137" s="213"/>
      <c r="I137" s="344"/>
      <c r="J137" s="196" t="s">
        <v>1115</v>
      </c>
      <c r="K137" s="198">
        <v>735</v>
      </c>
      <c r="L137" s="198"/>
      <c r="M137" s="213"/>
      <c r="N137" s="213"/>
      <c r="O137" s="213"/>
      <c r="P137" s="213"/>
    </row>
    <row r="138" spans="1:16" ht="13.5">
      <c r="A138" s="344"/>
      <c r="B138" s="196" t="s">
        <v>513</v>
      </c>
      <c r="C138" s="213">
        <v>0</v>
      </c>
      <c r="D138" s="213"/>
      <c r="E138" s="213"/>
      <c r="F138" s="203"/>
      <c r="G138" s="341"/>
      <c r="H138" s="347"/>
      <c r="I138" s="344"/>
      <c r="J138" s="196" t="s">
        <v>409</v>
      </c>
      <c r="K138" s="198">
        <v>220</v>
      </c>
      <c r="L138" s="198"/>
      <c r="M138" s="213"/>
      <c r="N138" s="213"/>
      <c r="O138" s="213"/>
      <c r="P138" s="213"/>
    </row>
    <row r="139" spans="1:16" ht="13.5">
      <c r="A139" s="344"/>
      <c r="B139" s="196" t="s">
        <v>875</v>
      </c>
      <c r="C139" s="213">
        <v>0</v>
      </c>
      <c r="D139" s="213"/>
      <c r="E139" s="213"/>
      <c r="F139" s="213"/>
      <c r="G139" s="341"/>
      <c r="H139" s="213"/>
      <c r="I139" s="344"/>
      <c r="J139" s="196" t="s">
        <v>157</v>
      </c>
      <c r="K139" s="198">
        <v>385</v>
      </c>
      <c r="L139" s="198"/>
      <c r="M139" s="213"/>
      <c r="N139" s="213"/>
      <c r="O139" s="213"/>
      <c r="P139" s="213"/>
    </row>
    <row r="140" spans="1:16" ht="13.5">
      <c r="A140" s="344"/>
      <c r="B140" s="241" t="s">
        <v>1357</v>
      </c>
      <c r="C140" s="351">
        <f>SUM(C128:C139)</f>
        <v>4280</v>
      </c>
      <c r="D140" s="359">
        <f>SUM(D128:D139)</f>
        <v>0</v>
      </c>
      <c r="E140" s="213"/>
      <c r="F140" s="213"/>
      <c r="G140" s="341"/>
      <c r="H140" s="213"/>
      <c r="I140" s="344"/>
      <c r="J140" s="105" t="s">
        <v>942</v>
      </c>
      <c r="K140" s="409">
        <v>585</v>
      </c>
      <c r="L140" s="341"/>
      <c r="M140" s="213"/>
      <c r="N140" s="213"/>
      <c r="O140" s="213"/>
      <c r="P140" s="213"/>
    </row>
    <row r="141" spans="1:16" ht="13.5">
      <c r="A141" s="19"/>
      <c r="B141" s="19"/>
      <c r="C141" s="234"/>
      <c r="D141" s="19"/>
      <c r="E141" s="19"/>
      <c r="F141" s="19"/>
      <c r="G141" s="234"/>
      <c r="H141" s="19"/>
      <c r="I141" s="218"/>
      <c r="J141" s="235"/>
      <c r="K141" s="218"/>
      <c r="L141" s="19"/>
      <c r="M141" s="19"/>
      <c r="N141" s="19"/>
      <c r="O141" s="19"/>
      <c r="P141" s="19"/>
    </row>
    <row r="142" spans="1:16" ht="13.5">
      <c r="A142" s="19"/>
      <c r="B142" s="19"/>
      <c r="C142" s="234"/>
      <c r="D142" s="19"/>
      <c r="E142" s="19"/>
      <c r="F142" s="19"/>
      <c r="G142" s="234"/>
      <c r="H142" s="19"/>
      <c r="I142" s="236"/>
      <c r="J142" s="236"/>
      <c r="K142" s="236"/>
      <c r="L142" s="19"/>
      <c r="M142" s="19"/>
      <c r="N142" s="19"/>
      <c r="O142" s="19"/>
      <c r="P142" s="19"/>
    </row>
    <row r="143" spans="1:16" ht="13.5" customHeight="1">
      <c r="A143" s="506" t="s">
        <v>1024</v>
      </c>
      <c r="B143" s="506"/>
      <c r="C143" s="506"/>
      <c r="D143" s="506"/>
      <c r="E143" s="506" t="s">
        <v>1025</v>
      </c>
      <c r="F143" s="506"/>
      <c r="G143" s="506"/>
      <c r="H143" s="434" t="s">
        <v>1026</v>
      </c>
      <c r="I143" s="506" t="s">
        <v>1027</v>
      </c>
      <c r="J143" s="506"/>
      <c r="K143" s="506" t="s">
        <v>1028</v>
      </c>
      <c r="L143" s="506"/>
      <c r="M143" s="80"/>
      <c r="N143" s="80"/>
      <c r="O143" s="80"/>
      <c r="P143" s="89" t="s">
        <v>539</v>
      </c>
    </row>
    <row r="144" spans="1:16" ht="26.25" customHeight="1">
      <c r="A144" s="507"/>
      <c r="B144" s="507"/>
      <c r="C144" s="507"/>
      <c r="D144" s="507"/>
      <c r="E144" s="554"/>
      <c r="F144" s="554"/>
      <c r="G144" s="554"/>
      <c r="H144" s="435"/>
      <c r="I144" s="510">
        <f>I73</f>
        <v>0</v>
      </c>
      <c r="J144" s="510"/>
      <c r="K144" s="507"/>
      <c r="L144" s="507"/>
      <c r="M144" s="189"/>
      <c r="N144" s="190"/>
      <c r="O144" s="190"/>
      <c r="P144" s="190"/>
    </row>
    <row r="145" spans="1:16" ht="15" customHeight="1">
      <c r="A145" s="389" t="s">
        <v>1656</v>
      </c>
      <c r="B145" s="80"/>
      <c r="C145" s="80"/>
      <c r="D145" s="80"/>
      <c r="E145" s="80"/>
      <c r="F145" s="80"/>
      <c r="G145" s="80"/>
      <c r="H145" s="194" t="s">
        <v>1138</v>
      </c>
      <c r="I145" s="195"/>
      <c r="J145" s="90">
        <f>D156+D170+D202+L177+L188+L211+P156+P183+P211</f>
        <v>0</v>
      </c>
      <c r="K145" s="80"/>
      <c r="L145" s="80"/>
      <c r="M145" s="188" t="s">
        <v>537</v>
      </c>
      <c r="N145" s="188"/>
      <c r="O145" s="188"/>
      <c r="P145" s="188"/>
    </row>
    <row r="146" spans="1:16" ht="13.5">
      <c r="A146" s="91"/>
      <c r="B146" s="92" t="s">
        <v>569</v>
      </c>
      <c r="C146" s="92" t="s">
        <v>570</v>
      </c>
      <c r="D146" s="93"/>
      <c r="E146" s="91"/>
      <c r="F146" s="92" t="s">
        <v>569</v>
      </c>
      <c r="G146" s="92" t="s">
        <v>570</v>
      </c>
      <c r="H146" s="93"/>
      <c r="I146" s="91"/>
      <c r="J146" s="92" t="s">
        <v>569</v>
      </c>
      <c r="K146" s="92" t="s">
        <v>570</v>
      </c>
      <c r="L146" s="93"/>
      <c r="M146" s="91"/>
      <c r="N146" s="92" t="s">
        <v>569</v>
      </c>
      <c r="O146" s="92" t="s">
        <v>570</v>
      </c>
      <c r="P146" s="93"/>
    </row>
    <row r="147" spans="1:16" ht="13.5">
      <c r="A147" s="414" t="s">
        <v>1363</v>
      </c>
      <c r="B147" s="415"/>
      <c r="C147" s="415"/>
      <c r="D147" s="416"/>
      <c r="E147" s="191"/>
      <c r="F147" s="130"/>
      <c r="G147" s="130"/>
      <c r="H147" s="193"/>
      <c r="I147" s="577" t="s">
        <v>414</v>
      </c>
      <c r="J147" s="578"/>
      <c r="K147" s="578"/>
      <c r="L147" s="579"/>
      <c r="M147" s="399" t="s">
        <v>634</v>
      </c>
      <c r="N147" s="192"/>
      <c r="O147" s="192"/>
      <c r="P147" s="193"/>
    </row>
    <row r="148" spans="1:16" ht="13.5">
      <c r="A148" s="366"/>
      <c r="B148" s="95" t="s">
        <v>429</v>
      </c>
      <c r="C148" s="367">
        <v>110</v>
      </c>
      <c r="D148" s="198"/>
      <c r="E148" s="366"/>
      <c r="F148" s="110"/>
      <c r="G148" s="368"/>
      <c r="H148" s="369"/>
      <c r="I148" s="366"/>
      <c r="J148" s="83" t="s">
        <v>54</v>
      </c>
      <c r="K148" s="213">
        <v>25</v>
      </c>
      <c r="L148" s="213"/>
      <c r="M148" s="366"/>
      <c r="N148" s="105" t="s">
        <v>447</v>
      </c>
      <c r="O148" s="369">
        <v>35</v>
      </c>
      <c r="P148" s="369"/>
    </row>
    <row r="149" spans="1:16" ht="13.5">
      <c r="A149" s="369"/>
      <c r="B149" s="95" t="s">
        <v>430</v>
      </c>
      <c r="C149" s="409">
        <v>710</v>
      </c>
      <c r="D149" s="198"/>
      <c r="E149" s="366"/>
      <c r="F149" s="110"/>
      <c r="G149" s="367"/>
      <c r="H149" s="369"/>
      <c r="I149" s="366"/>
      <c r="J149" s="83" t="s">
        <v>928</v>
      </c>
      <c r="K149" s="198">
        <v>35</v>
      </c>
      <c r="L149" s="198"/>
      <c r="M149" s="366"/>
      <c r="N149" s="105" t="s">
        <v>138</v>
      </c>
      <c r="O149" s="213">
        <v>130</v>
      </c>
      <c r="P149" s="213"/>
    </row>
    <row r="150" spans="1:16" ht="13.5">
      <c r="A150" s="369"/>
      <c r="B150" s="105" t="s">
        <v>1036</v>
      </c>
      <c r="C150" s="198">
        <v>580</v>
      </c>
      <c r="D150" s="198"/>
      <c r="E150" s="366"/>
      <c r="F150" s="110"/>
      <c r="G150" s="367"/>
      <c r="H150" s="369"/>
      <c r="I150" s="366"/>
      <c r="J150" s="83" t="s">
        <v>1172</v>
      </c>
      <c r="K150" s="213">
        <v>20</v>
      </c>
      <c r="L150" s="213"/>
      <c r="M150" s="366"/>
      <c r="N150" s="105" t="s">
        <v>448</v>
      </c>
      <c r="O150" s="369">
        <v>145</v>
      </c>
      <c r="P150" s="369"/>
    </row>
    <row r="151" spans="1:16" ht="13.5">
      <c r="A151" s="369"/>
      <c r="B151" s="95" t="s">
        <v>1410</v>
      </c>
      <c r="C151" s="198">
        <v>140</v>
      </c>
      <c r="D151" s="198"/>
      <c r="E151" s="366"/>
      <c r="F151" s="110"/>
      <c r="G151" s="367"/>
      <c r="H151" s="369"/>
      <c r="I151" s="366"/>
      <c r="J151" s="83" t="s">
        <v>1125</v>
      </c>
      <c r="K151" s="213">
        <v>50</v>
      </c>
      <c r="L151" s="198"/>
      <c r="M151" s="366"/>
      <c r="N151" s="196" t="s">
        <v>449</v>
      </c>
      <c r="O151" s="213">
        <v>155</v>
      </c>
      <c r="P151" s="213"/>
    </row>
    <row r="152" spans="1:16" ht="13.5">
      <c r="A152" s="369"/>
      <c r="B152" s="95" t="s">
        <v>321</v>
      </c>
      <c r="C152" s="198">
        <v>585</v>
      </c>
      <c r="D152" s="198"/>
      <c r="E152" s="366"/>
      <c r="F152" s="83"/>
      <c r="G152" s="367"/>
      <c r="H152" s="369"/>
      <c r="I152" s="366"/>
      <c r="J152" s="83" t="s">
        <v>112</v>
      </c>
      <c r="K152" s="213">
        <v>20</v>
      </c>
      <c r="L152" s="198"/>
      <c r="M152" s="366"/>
      <c r="N152" s="196" t="s">
        <v>450</v>
      </c>
      <c r="O152" s="213">
        <v>135</v>
      </c>
      <c r="P152" s="213"/>
    </row>
    <row r="153" spans="1:16" ht="13.5">
      <c r="A153" s="369"/>
      <c r="B153" s="105"/>
      <c r="C153" s="409"/>
      <c r="D153" s="198"/>
      <c r="E153" s="366"/>
      <c r="F153" s="83"/>
      <c r="G153" s="367"/>
      <c r="H153" s="369"/>
      <c r="I153" s="366"/>
      <c r="J153" s="105" t="s">
        <v>55</v>
      </c>
      <c r="K153" s="213">
        <v>25</v>
      </c>
      <c r="L153" s="198"/>
      <c r="M153" s="366"/>
      <c r="N153" s="196" t="s">
        <v>451</v>
      </c>
      <c r="O153" s="213">
        <v>30</v>
      </c>
      <c r="P153" s="213"/>
    </row>
    <row r="154" spans="1:16" ht="13.5">
      <c r="A154" s="369"/>
      <c r="B154" s="105"/>
      <c r="C154" s="367"/>
      <c r="D154" s="367"/>
      <c r="E154" s="366"/>
      <c r="F154" s="105"/>
      <c r="G154" s="367"/>
      <c r="H154" s="369"/>
      <c r="I154" s="366"/>
      <c r="J154" s="105" t="s">
        <v>137</v>
      </c>
      <c r="K154" s="369">
        <v>0</v>
      </c>
      <c r="L154" s="213"/>
      <c r="M154" s="366"/>
      <c r="N154" s="105"/>
      <c r="O154" s="367"/>
      <c r="P154" s="369"/>
    </row>
    <row r="155" spans="1:16" ht="13.5">
      <c r="A155" s="369"/>
      <c r="B155" s="83"/>
      <c r="C155" s="367"/>
      <c r="D155" s="369"/>
      <c r="E155" s="366"/>
      <c r="F155" s="108"/>
      <c r="G155" s="367"/>
      <c r="H155" s="370"/>
      <c r="I155" s="366"/>
      <c r="J155" s="105"/>
      <c r="K155" s="367"/>
      <c r="L155" s="369"/>
      <c r="M155" s="366"/>
      <c r="N155" s="105"/>
      <c r="O155" s="367"/>
      <c r="P155" s="369"/>
    </row>
    <row r="156" spans="1:16" ht="13.5">
      <c r="A156" s="369"/>
      <c r="B156" s="241" t="s">
        <v>1364</v>
      </c>
      <c r="C156" s="351">
        <f>SUM(C148:C155)</f>
        <v>2125</v>
      </c>
      <c r="D156" s="359">
        <f>SUM(D148:D155)</f>
        <v>0</v>
      </c>
      <c r="E156" s="366"/>
      <c r="F156" s="105"/>
      <c r="G156" s="369"/>
      <c r="H156" s="369"/>
      <c r="I156" s="366"/>
      <c r="J156" s="227" t="s">
        <v>776</v>
      </c>
      <c r="K156" s="349">
        <f>SUM(K148:K155)</f>
        <v>175</v>
      </c>
      <c r="L156" s="353">
        <f>SUM(L148:L155)</f>
        <v>0</v>
      </c>
      <c r="M156" s="366"/>
      <c r="N156" s="241" t="s">
        <v>1369</v>
      </c>
      <c r="O156" s="351">
        <f>SUM(O148:O155)</f>
        <v>630</v>
      </c>
      <c r="P156" s="359">
        <f>SUM(P148:P155)</f>
        <v>0</v>
      </c>
    </row>
    <row r="157" spans="1:16" ht="13.5">
      <c r="A157" s="366"/>
      <c r="B157" s="105"/>
      <c r="C157" s="367"/>
      <c r="D157" s="367"/>
      <c r="E157" s="382" t="s">
        <v>623</v>
      </c>
      <c r="F157" s="383"/>
      <c r="G157" s="383"/>
      <c r="H157" s="384"/>
      <c r="I157" s="366"/>
      <c r="J157" s="105"/>
      <c r="K157" s="367"/>
      <c r="L157" s="369"/>
      <c r="M157" s="366"/>
      <c r="N157" s="105"/>
      <c r="O157" s="369"/>
      <c r="P157" s="369"/>
    </row>
    <row r="158" spans="1:16" ht="13.5">
      <c r="A158" s="366"/>
      <c r="B158" s="105"/>
      <c r="C158" s="367"/>
      <c r="D158" s="367"/>
      <c r="E158" s="400" t="s">
        <v>411</v>
      </c>
      <c r="F158" s="383"/>
      <c r="G158" s="383"/>
      <c r="H158" s="384"/>
      <c r="I158" s="517" t="s">
        <v>415</v>
      </c>
      <c r="J158" s="518"/>
      <c r="K158" s="518"/>
      <c r="L158" s="519"/>
      <c r="M158" s="398" t="s">
        <v>635</v>
      </c>
      <c r="N158" s="371"/>
      <c r="O158" s="371"/>
      <c r="P158" s="372"/>
    </row>
    <row r="159" spans="1:16" ht="13.5">
      <c r="A159" s="366"/>
      <c r="B159" s="105"/>
      <c r="C159" s="367"/>
      <c r="D159" s="367"/>
      <c r="E159" s="366"/>
      <c r="F159" s="105" t="s">
        <v>945</v>
      </c>
      <c r="G159" s="369">
        <v>55</v>
      </c>
      <c r="H159" s="213"/>
      <c r="I159" s="366"/>
      <c r="J159" s="105" t="s">
        <v>951</v>
      </c>
      <c r="K159" s="369">
        <v>70</v>
      </c>
      <c r="L159" s="213"/>
      <c r="M159" s="366"/>
      <c r="N159" s="105" t="s">
        <v>140</v>
      </c>
      <c r="O159" s="369">
        <v>105</v>
      </c>
      <c r="P159" s="213"/>
    </row>
    <row r="160" spans="1:16" ht="13.5">
      <c r="A160" s="366"/>
      <c r="B160" s="105"/>
      <c r="C160" s="367"/>
      <c r="D160" s="367"/>
      <c r="E160" s="366"/>
      <c r="F160" s="105" t="s">
        <v>946</v>
      </c>
      <c r="G160" s="369">
        <v>40</v>
      </c>
      <c r="H160" s="213"/>
      <c r="I160" s="366"/>
      <c r="J160" s="105" t="s">
        <v>428</v>
      </c>
      <c r="K160" s="369">
        <v>55</v>
      </c>
      <c r="L160" s="213"/>
      <c r="M160" s="366"/>
      <c r="N160" s="105" t="s">
        <v>452</v>
      </c>
      <c r="O160" s="369">
        <v>10</v>
      </c>
      <c r="P160" s="369"/>
    </row>
    <row r="161" spans="1:16" ht="13.5">
      <c r="A161" s="366"/>
      <c r="B161" s="105"/>
      <c r="C161" s="367"/>
      <c r="D161" s="367"/>
      <c r="E161" s="366"/>
      <c r="F161" s="105" t="s">
        <v>42</v>
      </c>
      <c r="G161" s="213">
        <v>50</v>
      </c>
      <c r="H161" s="213"/>
      <c r="I161" s="366"/>
      <c r="J161" s="105" t="s">
        <v>117</v>
      </c>
      <c r="K161" s="369">
        <v>45</v>
      </c>
      <c r="L161" s="213"/>
      <c r="M161" s="366"/>
      <c r="N161" s="105" t="s">
        <v>453</v>
      </c>
      <c r="O161" s="369">
        <v>25</v>
      </c>
      <c r="P161" s="369"/>
    </row>
    <row r="162" spans="1:16" ht="13.5">
      <c r="A162" s="423" t="s">
        <v>1389</v>
      </c>
      <c r="B162" s="424"/>
      <c r="C162" s="424"/>
      <c r="D162" s="425"/>
      <c r="E162" s="366"/>
      <c r="F162" s="105" t="s">
        <v>139</v>
      </c>
      <c r="G162" s="213">
        <v>65</v>
      </c>
      <c r="H162" s="213"/>
      <c r="I162" s="366"/>
      <c r="J162" s="105" t="s">
        <v>1173</v>
      </c>
      <c r="K162" s="369">
        <v>75</v>
      </c>
      <c r="L162" s="213"/>
      <c r="M162" s="366"/>
      <c r="N162" s="105" t="s">
        <v>454</v>
      </c>
      <c r="O162" s="369">
        <v>80</v>
      </c>
      <c r="P162" s="369"/>
    </row>
    <row r="163" spans="1:16" ht="13.5">
      <c r="A163" s="366"/>
      <c r="B163" s="110" t="s">
        <v>1021</v>
      </c>
      <c r="C163" s="213">
        <v>455</v>
      </c>
      <c r="D163" s="213"/>
      <c r="E163" s="366"/>
      <c r="F163" s="105" t="s">
        <v>113</v>
      </c>
      <c r="G163" s="213">
        <v>35</v>
      </c>
      <c r="H163" s="213"/>
      <c r="I163" s="366"/>
      <c r="J163" s="105" t="s">
        <v>35</v>
      </c>
      <c r="K163" s="369">
        <v>0</v>
      </c>
      <c r="L163" s="213"/>
      <c r="M163" s="366"/>
      <c r="N163" s="105" t="s">
        <v>141</v>
      </c>
      <c r="O163" s="369">
        <v>275</v>
      </c>
      <c r="P163" s="369"/>
    </row>
    <row r="164" spans="1:16" ht="13.5">
      <c r="A164" s="366"/>
      <c r="B164" s="110" t="s">
        <v>1170</v>
      </c>
      <c r="C164" s="213">
        <v>390</v>
      </c>
      <c r="D164" s="213"/>
      <c r="E164" s="366"/>
      <c r="F164" s="196" t="s">
        <v>1162</v>
      </c>
      <c r="G164" s="213">
        <v>660</v>
      </c>
      <c r="H164" s="213"/>
      <c r="I164" s="366"/>
      <c r="J164" s="105" t="s">
        <v>1236</v>
      </c>
      <c r="K164" s="369">
        <v>20</v>
      </c>
      <c r="L164" s="213"/>
      <c r="M164" s="366"/>
      <c r="N164" s="105" t="s">
        <v>1127</v>
      </c>
      <c r="O164" s="369">
        <v>10</v>
      </c>
      <c r="P164" s="369"/>
    </row>
    <row r="165" spans="1:16" ht="13.5">
      <c r="A165" s="366"/>
      <c r="B165" s="110" t="s">
        <v>1234</v>
      </c>
      <c r="C165" s="213">
        <v>775</v>
      </c>
      <c r="D165" s="213"/>
      <c r="E165" s="366"/>
      <c r="F165" s="217" t="s">
        <v>159</v>
      </c>
      <c r="G165" s="213">
        <v>115</v>
      </c>
      <c r="H165" s="213"/>
      <c r="I165" s="366"/>
      <c r="J165" s="196" t="s">
        <v>952</v>
      </c>
      <c r="K165" s="213">
        <v>35</v>
      </c>
      <c r="L165" s="213"/>
      <c r="M165" s="344"/>
      <c r="N165" s="196" t="s">
        <v>1177</v>
      </c>
      <c r="O165" s="213">
        <v>60</v>
      </c>
      <c r="P165" s="213"/>
    </row>
    <row r="166" spans="1:16" ht="13.5">
      <c r="A166" s="366"/>
      <c r="B166" s="83"/>
      <c r="C166" s="369"/>
      <c r="D166" s="213"/>
      <c r="E166" s="366"/>
      <c r="F166" s="196" t="s">
        <v>947</v>
      </c>
      <c r="G166" s="213">
        <v>405</v>
      </c>
      <c r="H166" s="213"/>
      <c r="I166" s="366"/>
      <c r="J166" s="196" t="s">
        <v>38</v>
      </c>
      <c r="K166" s="213">
        <v>25</v>
      </c>
      <c r="L166" s="213"/>
      <c r="M166" s="344"/>
      <c r="N166" s="196" t="s">
        <v>235</v>
      </c>
      <c r="O166" s="213">
        <v>15</v>
      </c>
      <c r="P166" s="213"/>
    </row>
    <row r="167" spans="1:16" ht="13.5">
      <c r="A167" s="366"/>
      <c r="B167" s="83"/>
      <c r="C167" s="367"/>
      <c r="D167" s="369"/>
      <c r="E167" s="366"/>
      <c r="F167" s="196" t="s">
        <v>375</v>
      </c>
      <c r="G167" s="213">
        <v>580</v>
      </c>
      <c r="H167" s="213"/>
      <c r="I167" s="366"/>
      <c r="J167" s="196" t="s">
        <v>953</v>
      </c>
      <c r="K167" s="213">
        <v>20</v>
      </c>
      <c r="L167" s="213"/>
      <c r="M167" s="344"/>
      <c r="N167" s="196" t="s">
        <v>1128</v>
      </c>
      <c r="O167" s="213">
        <v>85</v>
      </c>
      <c r="P167" s="213"/>
    </row>
    <row r="168" spans="1:16" ht="13.5">
      <c r="A168" s="366"/>
      <c r="B168" s="83"/>
      <c r="C168" s="367"/>
      <c r="D168" s="369"/>
      <c r="E168" s="366"/>
      <c r="F168" s="196" t="s">
        <v>608</v>
      </c>
      <c r="G168" s="213">
        <v>745</v>
      </c>
      <c r="H168" s="213"/>
      <c r="I168" s="344"/>
      <c r="J168" s="196" t="s">
        <v>954</v>
      </c>
      <c r="K168" s="213">
        <v>15</v>
      </c>
      <c r="L168" s="213"/>
      <c r="M168" s="344"/>
      <c r="N168" s="196" t="s">
        <v>455</v>
      </c>
      <c r="O168" s="213">
        <v>65</v>
      </c>
      <c r="P168" s="213"/>
    </row>
    <row r="169" spans="1:16" ht="13.5">
      <c r="A169" s="366"/>
      <c r="B169" s="105"/>
      <c r="C169" s="367"/>
      <c r="D169" s="369"/>
      <c r="E169" s="366"/>
      <c r="F169" s="196" t="s">
        <v>114</v>
      </c>
      <c r="G169" s="213">
        <v>95</v>
      </c>
      <c r="H169" s="213"/>
      <c r="I169" s="366"/>
      <c r="J169" s="196" t="s">
        <v>955</v>
      </c>
      <c r="K169" s="213">
        <v>20</v>
      </c>
      <c r="L169" s="213"/>
      <c r="M169" s="344"/>
      <c r="N169" s="196" t="s">
        <v>460</v>
      </c>
      <c r="O169" s="213">
        <v>470</v>
      </c>
      <c r="P169" s="213"/>
    </row>
    <row r="170" spans="1:16" ht="13.5">
      <c r="A170" s="366"/>
      <c r="B170" s="241" t="s">
        <v>1365</v>
      </c>
      <c r="C170" s="351">
        <f>SUM(C163:C169)</f>
        <v>1620</v>
      </c>
      <c r="D170" s="359">
        <f>SUM(D163:D169)</f>
        <v>0</v>
      </c>
      <c r="E170" s="366"/>
      <c r="F170" s="196" t="s">
        <v>115</v>
      </c>
      <c r="G170" s="213">
        <v>15</v>
      </c>
      <c r="H170" s="213"/>
      <c r="I170" s="366"/>
      <c r="J170" s="196" t="s">
        <v>36</v>
      </c>
      <c r="K170" s="213">
        <v>0</v>
      </c>
      <c r="L170" s="213"/>
      <c r="M170" s="344"/>
      <c r="N170" s="196" t="s">
        <v>456</v>
      </c>
      <c r="O170" s="213">
        <v>35</v>
      </c>
      <c r="P170" s="213"/>
    </row>
    <row r="171" spans="1:16" ht="13.5">
      <c r="A171" s="366"/>
      <c r="B171" s="108"/>
      <c r="C171" s="367"/>
      <c r="D171" s="370"/>
      <c r="E171" s="366"/>
      <c r="F171" s="196" t="s">
        <v>116</v>
      </c>
      <c r="G171" s="198">
        <v>370</v>
      </c>
      <c r="H171" s="198"/>
      <c r="I171" s="366"/>
      <c r="J171" s="196" t="s">
        <v>118</v>
      </c>
      <c r="K171" s="213">
        <v>10</v>
      </c>
      <c r="L171" s="213"/>
      <c r="M171" s="344"/>
      <c r="N171" s="201" t="s">
        <v>323</v>
      </c>
      <c r="O171" s="213">
        <v>125</v>
      </c>
      <c r="P171" s="213"/>
    </row>
    <row r="172" spans="1:16" ht="13.5">
      <c r="A172" s="366"/>
      <c r="B172" s="105"/>
      <c r="C172" s="369"/>
      <c r="D172" s="369"/>
      <c r="E172" s="366"/>
      <c r="F172" s="428" t="s">
        <v>1320</v>
      </c>
      <c r="G172" s="213">
        <v>640</v>
      </c>
      <c r="H172" s="213"/>
      <c r="I172" s="366"/>
      <c r="J172" s="196" t="s">
        <v>119</v>
      </c>
      <c r="K172" s="213">
        <v>10</v>
      </c>
      <c r="L172" s="213"/>
      <c r="M172" s="344"/>
      <c r="N172" s="201" t="s">
        <v>457</v>
      </c>
      <c r="O172" s="213">
        <v>60</v>
      </c>
      <c r="P172" s="213"/>
    </row>
    <row r="173" spans="1:16" ht="13.5">
      <c r="A173" s="373"/>
      <c r="B173" s="373"/>
      <c r="C173" s="373"/>
      <c r="D173" s="373"/>
      <c r="E173" s="366"/>
      <c r="F173" s="196" t="s">
        <v>713</v>
      </c>
      <c r="G173" s="213">
        <v>0</v>
      </c>
      <c r="H173" s="213"/>
      <c r="I173" s="366"/>
      <c r="J173" s="196"/>
      <c r="K173" s="213"/>
      <c r="L173" s="213"/>
      <c r="M173" s="344"/>
      <c r="N173" s="201" t="s">
        <v>352</v>
      </c>
      <c r="O173" s="213">
        <v>95</v>
      </c>
      <c r="P173" s="213"/>
    </row>
    <row r="174" spans="1:16" ht="13.5">
      <c r="A174" s="366"/>
      <c r="B174" s="95"/>
      <c r="C174" s="368"/>
      <c r="D174" s="367"/>
      <c r="E174" s="366"/>
      <c r="F174" s="105" t="s">
        <v>949</v>
      </c>
      <c r="G174" s="213">
        <v>395</v>
      </c>
      <c r="H174" s="213"/>
      <c r="I174" s="344"/>
      <c r="J174" s="83"/>
      <c r="K174" s="367"/>
      <c r="L174" s="369"/>
      <c r="M174" s="366"/>
      <c r="N174" s="83" t="s">
        <v>120</v>
      </c>
      <c r="O174" s="213">
        <v>5</v>
      </c>
      <c r="P174" s="213"/>
    </row>
    <row r="175" spans="1:16" ht="13.5">
      <c r="A175" s="369"/>
      <c r="B175" s="95"/>
      <c r="C175" s="367"/>
      <c r="D175" s="367"/>
      <c r="E175" s="369"/>
      <c r="F175" s="83" t="s">
        <v>1118</v>
      </c>
      <c r="G175" s="213">
        <v>10</v>
      </c>
      <c r="H175" s="213"/>
      <c r="I175" s="369"/>
      <c r="J175" s="83"/>
      <c r="K175" s="367"/>
      <c r="L175" s="369"/>
      <c r="M175" s="369"/>
      <c r="N175" s="83" t="s">
        <v>458</v>
      </c>
      <c r="O175" s="369">
        <v>35</v>
      </c>
      <c r="P175" s="369"/>
    </row>
    <row r="176" spans="1:16" ht="13.5">
      <c r="A176" s="369"/>
      <c r="B176" s="95"/>
      <c r="C176" s="367"/>
      <c r="D176" s="367"/>
      <c r="E176" s="369"/>
      <c r="F176" s="83" t="s">
        <v>1188</v>
      </c>
      <c r="G176" s="213">
        <v>95</v>
      </c>
      <c r="H176" s="213"/>
      <c r="I176" s="369"/>
      <c r="J176" s="227" t="s">
        <v>777</v>
      </c>
      <c r="K176" s="349">
        <f>SUM(K159:K175)</f>
        <v>400</v>
      </c>
      <c r="L176" s="353">
        <f>SUM(L159:L175)</f>
        <v>0</v>
      </c>
      <c r="M176" s="369"/>
      <c r="N176" s="83" t="s">
        <v>459</v>
      </c>
      <c r="O176" s="369">
        <v>60</v>
      </c>
      <c r="P176" s="213"/>
    </row>
    <row r="177" spans="1:16" ht="13.5">
      <c r="A177" s="369"/>
      <c r="B177" s="105"/>
      <c r="C177" s="367"/>
      <c r="D177" s="367"/>
      <c r="E177" s="369"/>
      <c r="F177" s="122"/>
      <c r="G177" s="217"/>
      <c r="H177" s="482"/>
      <c r="I177" s="374"/>
      <c r="J177" s="237" t="s">
        <v>784</v>
      </c>
      <c r="K177" s="246">
        <f>G180+G197+G211+K156+K176</f>
        <v>6565</v>
      </c>
      <c r="L177" s="359">
        <f>H180+H197+H211+L156+L176</f>
        <v>0</v>
      </c>
      <c r="M177" s="369"/>
      <c r="N177" s="83" t="s">
        <v>272</v>
      </c>
      <c r="O177" s="213">
        <v>5</v>
      </c>
      <c r="P177" s="369"/>
    </row>
    <row r="178" spans="1:16" ht="13.5">
      <c r="A178" s="369"/>
      <c r="B178" s="95"/>
      <c r="C178" s="367"/>
      <c r="D178" s="367"/>
      <c r="E178" s="369"/>
      <c r="F178" s="122"/>
      <c r="G178" s="105"/>
      <c r="H178" s="281"/>
      <c r="I178" s="133"/>
      <c r="J178" s="373"/>
      <c r="K178" s="373"/>
      <c r="L178" s="372"/>
      <c r="M178" s="369"/>
      <c r="N178" s="83"/>
      <c r="O178" s="367"/>
      <c r="P178" s="369"/>
    </row>
    <row r="179" spans="1:16" ht="13.5">
      <c r="A179" s="369"/>
      <c r="B179" s="105"/>
      <c r="C179" s="367"/>
      <c r="D179" s="367"/>
      <c r="E179" s="369"/>
      <c r="F179" s="369"/>
      <c r="G179" s="369"/>
      <c r="H179" s="369"/>
      <c r="I179" s="374"/>
      <c r="J179" s="83"/>
      <c r="K179" s="367"/>
      <c r="L179" s="375"/>
      <c r="M179" s="369"/>
      <c r="N179" s="83"/>
      <c r="O179" s="367"/>
      <c r="P179" s="369"/>
    </row>
    <row r="180" spans="1:16" ht="13.5">
      <c r="A180" s="369"/>
      <c r="B180" s="105"/>
      <c r="C180" s="367"/>
      <c r="D180" s="367"/>
      <c r="E180" s="133"/>
      <c r="F180" s="227" t="s">
        <v>773</v>
      </c>
      <c r="G180" s="376">
        <f>SUM(G159:G179)</f>
        <v>4370</v>
      </c>
      <c r="H180" s="377">
        <f>SUM(H159:H179)</f>
        <v>0</v>
      </c>
      <c r="I180" s="517" t="s">
        <v>632</v>
      </c>
      <c r="J180" s="518"/>
      <c r="K180" s="518"/>
      <c r="L180" s="519"/>
      <c r="M180" s="369"/>
      <c r="N180" s="83"/>
      <c r="O180" s="367"/>
      <c r="P180" s="369"/>
    </row>
    <row r="181" spans="1:16" ht="13.5">
      <c r="A181" s="369"/>
      <c r="B181" s="83"/>
      <c r="C181" s="367"/>
      <c r="D181" s="369"/>
      <c r="E181" s="369"/>
      <c r="F181" s="83"/>
      <c r="G181" s="367"/>
      <c r="H181" s="369"/>
      <c r="I181" s="369"/>
      <c r="J181" s="83" t="s">
        <v>437</v>
      </c>
      <c r="K181" s="369">
        <v>120</v>
      </c>
      <c r="L181" s="213"/>
      <c r="M181" s="369"/>
      <c r="N181" s="83"/>
      <c r="O181" s="367"/>
      <c r="P181" s="369"/>
    </row>
    <row r="182" spans="1:16" ht="13.5">
      <c r="A182" s="369"/>
      <c r="B182" s="108"/>
      <c r="C182" s="367"/>
      <c r="D182" s="370"/>
      <c r="E182" s="369"/>
      <c r="F182" s="83"/>
      <c r="G182" s="367"/>
      <c r="H182" s="369"/>
      <c r="I182" s="369"/>
      <c r="J182" s="83" t="s">
        <v>438</v>
      </c>
      <c r="K182" s="369">
        <v>95</v>
      </c>
      <c r="L182" s="213"/>
      <c r="M182" s="369"/>
      <c r="N182" s="83"/>
      <c r="O182" s="367"/>
      <c r="P182" s="369"/>
    </row>
    <row r="183" spans="1:16" ht="13.5">
      <c r="A183" s="369"/>
      <c r="B183" s="369"/>
      <c r="C183" s="369"/>
      <c r="D183" s="369"/>
      <c r="E183" s="398" t="s">
        <v>412</v>
      </c>
      <c r="F183" s="371"/>
      <c r="G183" s="371"/>
      <c r="H183" s="372"/>
      <c r="I183" s="369"/>
      <c r="J183" s="83" t="s">
        <v>439</v>
      </c>
      <c r="K183" s="369">
        <v>55</v>
      </c>
      <c r="L183" s="213"/>
      <c r="M183" s="369"/>
      <c r="N183" s="241" t="s">
        <v>1370</v>
      </c>
      <c r="O183" s="351">
        <f>SUM(O159:O182)</f>
        <v>1620</v>
      </c>
      <c r="P183" s="359">
        <f>SUM(P159:P182)</f>
        <v>0</v>
      </c>
    </row>
    <row r="184" spans="1:16" ht="13.5">
      <c r="A184" s="414" t="s">
        <v>1390</v>
      </c>
      <c r="B184" s="415"/>
      <c r="C184" s="415"/>
      <c r="D184" s="416"/>
      <c r="E184" s="369"/>
      <c r="F184" s="83" t="s">
        <v>121</v>
      </c>
      <c r="G184" s="213">
        <v>90</v>
      </c>
      <c r="H184" s="213"/>
      <c r="I184" s="369"/>
      <c r="J184" s="83" t="s">
        <v>1123</v>
      </c>
      <c r="K184" s="369">
        <v>0</v>
      </c>
      <c r="L184" s="213"/>
      <c r="M184" s="369"/>
      <c r="N184" s="369"/>
      <c r="O184" s="369"/>
      <c r="P184" s="369"/>
    </row>
    <row r="185" spans="1:16" ht="13.5">
      <c r="A185" s="369"/>
      <c r="B185" s="105" t="s">
        <v>431</v>
      </c>
      <c r="C185" s="213">
        <v>390</v>
      </c>
      <c r="D185" s="213"/>
      <c r="E185" s="369"/>
      <c r="F185" s="201" t="s">
        <v>950</v>
      </c>
      <c r="G185" s="213">
        <v>0</v>
      </c>
      <c r="H185" s="213"/>
      <c r="I185" s="213"/>
      <c r="J185" s="83" t="s">
        <v>1124</v>
      </c>
      <c r="K185" s="213">
        <v>340</v>
      </c>
      <c r="L185" s="213"/>
      <c r="M185" s="391" t="s">
        <v>1391</v>
      </c>
      <c r="N185" s="371"/>
      <c r="O185" s="371"/>
      <c r="P185" s="372"/>
    </row>
    <row r="186" spans="1:16" ht="13.5">
      <c r="A186" s="369"/>
      <c r="B186" s="105" t="s">
        <v>154</v>
      </c>
      <c r="C186" s="213">
        <v>230</v>
      </c>
      <c r="D186" s="213"/>
      <c r="E186" s="369"/>
      <c r="F186" s="83" t="s">
        <v>147</v>
      </c>
      <c r="G186" s="213">
        <v>75</v>
      </c>
      <c r="H186" s="213"/>
      <c r="I186" s="213"/>
      <c r="J186" s="201" t="s">
        <v>711</v>
      </c>
      <c r="K186" s="213">
        <v>380</v>
      </c>
      <c r="L186" s="213"/>
      <c r="M186" s="213"/>
      <c r="N186" s="83" t="s">
        <v>461</v>
      </c>
      <c r="O186" s="213">
        <v>20</v>
      </c>
      <c r="P186" s="369"/>
    </row>
    <row r="187" spans="1:16" ht="13.5">
      <c r="A187" s="369"/>
      <c r="B187" s="105" t="s">
        <v>432</v>
      </c>
      <c r="C187" s="213">
        <v>345</v>
      </c>
      <c r="D187" s="213"/>
      <c r="E187" s="369"/>
      <c r="F187" s="201" t="s">
        <v>122</v>
      </c>
      <c r="G187" s="213">
        <v>85</v>
      </c>
      <c r="H187" s="213"/>
      <c r="I187" s="213"/>
      <c r="J187" s="83"/>
      <c r="K187" s="367"/>
      <c r="L187" s="369"/>
      <c r="M187" s="369"/>
      <c r="N187" s="83" t="s">
        <v>254</v>
      </c>
      <c r="O187" s="213">
        <v>10</v>
      </c>
      <c r="P187" s="369"/>
    </row>
    <row r="188" spans="1:16" ht="13.5">
      <c r="A188" s="369"/>
      <c r="B188" s="105" t="s">
        <v>433</v>
      </c>
      <c r="C188" s="213">
        <v>335</v>
      </c>
      <c r="D188" s="213"/>
      <c r="E188" s="369"/>
      <c r="F188" s="83" t="s">
        <v>1119</v>
      </c>
      <c r="G188" s="213">
        <v>115</v>
      </c>
      <c r="H188" s="213"/>
      <c r="I188" s="213"/>
      <c r="J188" s="241" t="s">
        <v>1367</v>
      </c>
      <c r="K188" s="351">
        <f>SUM(K181:K187)</f>
        <v>990</v>
      </c>
      <c r="L188" s="352">
        <f>SUM(L181:L187)</f>
        <v>0</v>
      </c>
      <c r="M188" s="369"/>
      <c r="N188" s="83" t="s">
        <v>462</v>
      </c>
      <c r="O188" s="369">
        <v>15</v>
      </c>
      <c r="P188" s="369"/>
    </row>
    <row r="189" spans="1:16" ht="13.5">
      <c r="A189" s="369"/>
      <c r="B189" s="105" t="s">
        <v>155</v>
      </c>
      <c r="C189" s="213">
        <v>320</v>
      </c>
      <c r="D189" s="213"/>
      <c r="E189" s="213"/>
      <c r="F189" s="83" t="s">
        <v>52</v>
      </c>
      <c r="G189" s="213">
        <v>85</v>
      </c>
      <c r="H189" s="213"/>
      <c r="I189" s="369"/>
      <c r="J189" s="83"/>
      <c r="K189" s="367"/>
      <c r="L189" s="369"/>
      <c r="M189" s="369"/>
      <c r="N189" s="83" t="s">
        <v>463</v>
      </c>
      <c r="O189" s="369">
        <v>15</v>
      </c>
      <c r="P189" s="369"/>
    </row>
    <row r="190" spans="1:16" ht="13.5">
      <c r="A190" s="369"/>
      <c r="B190" s="105" t="s">
        <v>944</v>
      </c>
      <c r="C190" s="213">
        <v>355</v>
      </c>
      <c r="D190" s="213"/>
      <c r="E190" s="369"/>
      <c r="F190" s="83" t="s">
        <v>1120</v>
      </c>
      <c r="G190" s="213">
        <v>25</v>
      </c>
      <c r="H190" s="213"/>
      <c r="I190" s="517" t="s">
        <v>633</v>
      </c>
      <c r="J190" s="518"/>
      <c r="K190" s="518"/>
      <c r="L190" s="519"/>
      <c r="M190" s="369"/>
      <c r="N190" s="83" t="s">
        <v>387</v>
      </c>
      <c r="O190" s="369">
        <v>65</v>
      </c>
      <c r="P190" s="213"/>
    </row>
    <row r="191" spans="1:16" ht="13.5">
      <c r="A191" s="369"/>
      <c r="B191" s="105" t="s">
        <v>156</v>
      </c>
      <c r="C191" s="213">
        <v>0</v>
      </c>
      <c r="D191" s="213"/>
      <c r="E191" s="374"/>
      <c r="F191" s="83" t="s">
        <v>50</v>
      </c>
      <c r="G191" s="213">
        <v>15</v>
      </c>
      <c r="H191" s="356"/>
      <c r="I191" s="369"/>
      <c r="J191" s="83" t="s">
        <v>149</v>
      </c>
      <c r="K191" s="369">
        <v>15</v>
      </c>
      <c r="L191" s="213"/>
      <c r="M191" s="369"/>
      <c r="N191" s="83" t="s">
        <v>148</v>
      </c>
      <c r="O191" s="369">
        <v>20</v>
      </c>
      <c r="P191" s="213"/>
    </row>
    <row r="192" spans="1:16" ht="13.5">
      <c r="A192" s="369"/>
      <c r="B192" s="105" t="s">
        <v>1278</v>
      </c>
      <c r="C192" s="213">
        <v>0</v>
      </c>
      <c r="D192" s="213"/>
      <c r="E192" s="374"/>
      <c r="F192" s="83" t="s">
        <v>1171</v>
      </c>
      <c r="G192" s="356">
        <v>150</v>
      </c>
      <c r="H192" s="356"/>
      <c r="I192" s="213"/>
      <c r="J192" s="83" t="s">
        <v>150</v>
      </c>
      <c r="K192" s="369">
        <v>45</v>
      </c>
      <c r="L192" s="213"/>
      <c r="M192" s="369"/>
      <c r="N192" s="83" t="s">
        <v>125</v>
      </c>
      <c r="O192" s="369">
        <v>25</v>
      </c>
      <c r="P192" s="369"/>
    </row>
    <row r="193" spans="1:16" ht="13.5">
      <c r="A193" s="369"/>
      <c r="B193" s="196" t="s">
        <v>1411</v>
      </c>
      <c r="C193" s="213">
        <v>530</v>
      </c>
      <c r="D193" s="213"/>
      <c r="E193" s="374"/>
      <c r="F193" s="83" t="s">
        <v>963</v>
      </c>
      <c r="G193" s="483">
        <v>40</v>
      </c>
      <c r="H193" s="483"/>
      <c r="I193" s="369"/>
      <c r="J193" s="83" t="s">
        <v>387</v>
      </c>
      <c r="K193" s="369">
        <v>30</v>
      </c>
      <c r="L193" s="213"/>
      <c r="M193" s="369"/>
      <c r="N193" s="83" t="s">
        <v>275</v>
      </c>
      <c r="O193" s="369">
        <v>15</v>
      </c>
      <c r="P193" s="369"/>
    </row>
    <row r="194" spans="1:16" ht="13.5">
      <c r="A194" s="369"/>
      <c r="B194" s="196" t="s">
        <v>1169</v>
      </c>
      <c r="C194" s="213">
        <v>530</v>
      </c>
      <c r="D194" s="213"/>
      <c r="E194" s="374"/>
      <c r="F194" s="105" t="s">
        <v>724</v>
      </c>
      <c r="G194" s="362">
        <v>40</v>
      </c>
      <c r="H194" s="356"/>
      <c r="I194" s="369"/>
      <c r="J194" s="83" t="s">
        <v>123</v>
      </c>
      <c r="K194" s="369">
        <v>40</v>
      </c>
      <c r="L194" s="213"/>
      <c r="M194" s="369"/>
      <c r="N194" s="83" t="s">
        <v>1129</v>
      </c>
      <c r="O194" s="369">
        <v>35</v>
      </c>
      <c r="P194" s="369"/>
    </row>
    <row r="195" spans="1:16" ht="13.5">
      <c r="A195" s="369"/>
      <c r="B195" s="196" t="s">
        <v>1279</v>
      </c>
      <c r="C195" s="213">
        <v>330</v>
      </c>
      <c r="D195" s="213"/>
      <c r="E195" s="133"/>
      <c r="F195" s="373"/>
      <c r="G195" s="362"/>
      <c r="H195" s="372"/>
      <c r="I195" s="369"/>
      <c r="J195" s="201" t="s">
        <v>440</v>
      </c>
      <c r="K195" s="213">
        <v>120</v>
      </c>
      <c r="L195" s="213"/>
      <c r="M195" s="369"/>
      <c r="N195" s="83" t="s">
        <v>1130</v>
      </c>
      <c r="O195" s="369">
        <v>30</v>
      </c>
      <c r="P195" s="369"/>
    </row>
    <row r="196" spans="1:16" ht="13.5">
      <c r="A196" s="369"/>
      <c r="B196" s="196" t="s">
        <v>1116</v>
      </c>
      <c r="C196" s="213">
        <v>210</v>
      </c>
      <c r="D196" s="213"/>
      <c r="E196" s="374"/>
      <c r="F196" s="83"/>
      <c r="G196" s="367"/>
      <c r="H196" s="375"/>
      <c r="I196" s="369"/>
      <c r="J196" s="83" t="s">
        <v>441</v>
      </c>
      <c r="K196" s="369">
        <v>105</v>
      </c>
      <c r="L196" s="213"/>
      <c r="M196" s="369"/>
      <c r="N196" s="83" t="s">
        <v>464</v>
      </c>
      <c r="O196" s="369">
        <v>35</v>
      </c>
      <c r="P196" s="369"/>
    </row>
    <row r="197" spans="1:16" ht="13.5">
      <c r="A197" s="369"/>
      <c r="B197" s="196" t="s">
        <v>322</v>
      </c>
      <c r="C197" s="213">
        <v>95</v>
      </c>
      <c r="D197" s="213"/>
      <c r="E197" s="369"/>
      <c r="F197" s="227" t="s">
        <v>774</v>
      </c>
      <c r="G197" s="349">
        <f>SUM(G184:G196)</f>
        <v>720</v>
      </c>
      <c r="H197" s="350">
        <f>SUM(H184:H196)</f>
        <v>0</v>
      </c>
      <c r="I197" s="369"/>
      <c r="J197" s="83" t="s">
        <v>1280</v>
      </c>
      <c r="K197" s="369">
        <v>0</v>
      </c>
      <c r="L197" s="213"/>
      <c r="M197" s="369"/>
      <c r="N197" s="83" t="s">
        <v>126</v>
      </c>
      <c r="O197" s="369">
        <v>35</v>
      </c>
      <c r="P197" s="369"/>
    </row>
    <row r="198" spans="1:16" ht="13.5">
      <c r="A198" s="369"/>
      <c r="B198" s="121" t="s">
        <v>158</v>
      </c>
      <c r="C198" s="198">
        <v>230</v>
      </c>
      <c r="D198" s="494"/>
      <c r="E198" s="369"/>
      <c r="F198" s="83"/>
      <c r="G198" s="367"/>
      <c r="H198" s="369"/>
      <c r="I198" s="369"/>
      <c r="J198" s="83" t="s">
        <v>443</v>
      </c>
      <c r="K198" s="213">
        <v>30</v>
      </c>
      <c r="L198" s="213"/>
      <c r="M198" s="369"/>
      <c r="N198" s="83" t="s">
        <v>465</v>
      </c>
      <c r="O198" s="369">
        <v>15</v>
      </c>
      <c r="P198" s="369"/>
    </row>
    <row r="199" spans="1:16" ht="13.5">
      <c r="A199" s="369"/>
      <c r="B199" s="105" t="s">
        <v>435</v>
      </c>
      <c r="C199" s="213">
        <v>365</v>
      </c>
      <c r="D199" s="213"/>
      <c r="E199" s="369"/>
      <c r="F199" s="83"/>
      <c r="G199" s="367"/>
      <c r="H199" s="369"/>
      <c r="I199" s="369"/>
      <c r="J199" s="83" t="s">
        <v>151</v>
      </c>
      <c r="K199" s="213">
        <v>90</v>
      </c>
      <c r="L199" s="213"/>
      <c r="M199" s="369"/>
      <c r="N199" s="83" t="s">
        <v>466</v>
      </c>
      <c r="O199" s="369">
        <v>0</v>
      </c>
      <c r="P199" s="369"/>
    </row>
    <row r="200" spans="1:16" ht="13.5">
      <c r="A200" s="369"/>
      <c r="B200" s="83"/>
      <c r="C200" s="367"/>
      <c r="D200" s="369"/>
      <c r="E200" s="398" t="s">
        <v>413</v>
      </c>
      <c r="F200" s="401"/>
      <c r="G200" s="371"/>
      <c r="H200" s="372"/>
      <c r="I200" s="369"/>
      <c r="J200" s="83" t="s">
        <v>444</v>
      </c>
      <c r="K200" s="213">
        <v>125</v>
      </c>
      <c r="L200" s="213"/>
      <c r="M200" s="369"/>
      <c r="N200" s="83" t="s">
        <v>467</v>
      </c>
      <c r="O200" s="213">
        <v>5</v>
      </c>
      <c r="P200" s="369"/>
    </row>
    <row r="201" spans="1:16" ht="13.5">
      <c r="A201" s="369"/>
      <c r="B201" s="83"/>
      <c r="C201" s="367"/>
      <c r="D201" s="369"/>
      <c r="E201" s="369"/>
      <c r="F201" s="83" t="s">
        <v>814</v>
      </c>
      <c r="G201" s="198">
        <v>515</v>
      </c>
      <c r="H201" s="198"/>
      <c r="I201" s="369"/>
      <c r="J201" s="83" t="s">
        <v>445</v>
      </c>
      <c r="K201" s="213">
        <v>40</v>
      </c>
      <c r="L201" s="213"/>
      <c r="M201" s="369"/>
      <c r="N201" s="83" t="s">
        <v>468</v>
      </c>
      <c r="O201" s="213">
        <v>15</v>
      </c>
      <c r="P201" s="369"/>
    </row>
    <row r="202" spans="1:16" ht="13.5">
      <c r="A202" s="369"/>
      <c r="B202" s="241" t="s">
        <v>1366</v>
      </c>
      <c r="C202" s="351">
        <f>SUM(C185:C201)</f>
        <v>4265</v>
      </c>
      <c r="D202" s="359">
        <f>SUM(D185:D201)</f>
        <v>0</v>
      </c>
      <c r="E202" s="369"/>
      <c r="F202" s="83" t="s">
        <v>45</v>
      </c>
      <c r="G202" s="213">
        <v>235</v>
      </c>
      <c r="H202" s="213"/>
      <c r="I202" s="369"/>
      <c r="J202" s="83" t="s">
        <v>526</v>
      </c>
      <c r="K202" s="213">
        <v>40</v>
      </c>
      <c r="L202" s="213"/>
      <c r="M202" s="369"/>
      <c r="N202" s="83" t="s">
        <v>1131</v>
      </c>
      <c r="O202" s="213">
        <v>20</v>
      </c>
      <c r="P202" s="369"/>
    </row>
    <row r="203" spans="1:16" ht="13.5">
      <c r="A203" s="369"/>
      <c r="B203" s="369"/>
      <c r="C203" s="369"/>
      <c r="D203" s="369"/>
      <c r="E203" s="369"/>
      <c r="F203" s="83" t="s">
        <v>1121</v>
      </c>
      <c r="G203" s="213">
        <v>30</v>
      </c>
      <c r="H203" s="213"/>
      <c r="I203" s="369"/>
      <c r="J203" s="83" t="s">
        <v>124</v>
      </c>
      <c r="K203" s="213">
        <v>70</v>
      </c>
      <c r="L203" s="213"/>
      <c r="M203" s="369"/>
      <c r="N203" s="83" t="s">
        <v>273</v>
      </c>
      <c r="O203" s="213">
        <v>10</v>
      </c>
      <c r="P203" s="369"/>
    </row>
    <row r="204" spans="1:16" ht="13.5">
      <c r="A204" s="369"/>
      <c r="B204" s="369"/>
      <c r="C204" s="369"/>
      <c r="D204" s="369"/>
      <c r="E204" s="369"/>
      <c r="F204" s="83" t="s">
        <v>46</v>
      </c>
      <c r="G204" s="369">
        <v>30</v>
      </c>
      <c r="H204" s="369"/>
      <c r="I204" s="369"/>
      <c r="J204" s="83" t="s">
        <v>446</v>
      </c>
      <c r="K204" s="213">
        <v>25</v>
      </c>
      <c r="L204" s="213"/>
      <c r="M204" s="369"/>
      <c r="N204" s="83" t="s">
        <v>274</v>
      </c>
      <c r="O204" s="213">
        <v>15</v>
      </c>
      <c r="P204" s="369"/>
    </row>
    <row r="205" spans="1:16" ht="13.5">
      <c r="A205" s="369"/>
      <c r="B205" s="369"/>
      <c r="C205" s="369"/>
      <c r="D205" s="369"/>
      <c r="E205" s="369"/>
      <c r="F205" s="83" t="s">
        <v>47</v>
      </c>
      <c r="G205" s="369">
        <v>80</v>
      </c>
      <c r="H205" s="369"/>
      <c r="I205" s="369"/>
      <c r="J205" s="83" t="s">
        <v>152</v>
      </c>
      <c r="K205" s="213">
        <v>50</v>
      </c>
      <c r="L205" s="213"/>
      <c r="M205" s="369"/>
      <c r="N205" s="83"/>
      <c r="O205" s="369"/>
      <c r="P205" s="369"/>
    </row>
    <row r="206" spans="1:16" ht="13.5">
      <c r="A206" s="369"/>
      <c r="B206" s="369"/>
      <c r="C206" s="369"/>
      <c r="D206" s="369"/>
      <c r="E206" s="369"/>
      <c r="F206" s="83" t="s">
        <v>48</v>
      </c>
      <c r="G206" s="367">
        <v>10</v>
      </c>
      <c r="H206" s="370"/>
      <c r="I206" s="369"/>
      <c r="J206" s="83" t="s">
        <v>153</v>
      </c>
      <c r="K206" s="213">
        <v>15</v>
      </c>
      <c r="L206" s="213"/>
      <c r="M206" s="369"/>
      <c r="N206" s="83"/>
      <c r="O206" s="369"/>
      <c r="P206" s="369"/>
    </row>
    <row r="207" spans="1:16" ht="13.5">
      <c r="A207" s="369"/>
      <c r="B207" s="369"/>
      <c r="C207" s="369"/>
      <c r="D207" s="369"/>
      <c r="E207" s="369"/>
      <c r="F207" s="83"/>
      <c r="G207" s="367"/>
      <c r="H207" s="370"/>
      <c r="I207" s="369"/>
      <c r="J207" s="83" t="s">
        <v>1176</v>
      </c>
      <c r="K207" s="213">
        <v>30</v>
      </c>
      <c r="L207" s="213"/>
      <c r="M207" s="369"/>
      <c r="N207" s="83"/>
      <c r="O207" s="369"/>
      <c r="P207" s="369"/>
    </row>
    <row r="208" spans="1:16" ht="13.5">
      <c r="A208" s="369"/>
      <c r="B208" s="369"/>
      <c r="C208" s="369"/>
      <c r="D208" s="369"/>
      <c r="E208" s="369"/>
      <c r="F208" s="83"/>
      <c r="G208" s="367"/>
      <c r="H208" s="369"/>
      <c r="I208" s="369"/>
      <c r="J208" s="83" t="s">
        <v>1281</v>
      </c>
      <c r="K208" s="369">
        <v>155</v>
      </c>
      <c r="L208" s="213"/>
      <c r="M208" s="369"/>
      <c r="N208" s="83"/>
      <c r="O208" s="369"/>
      <c r="P208" s="369"/>
    </row>
    <row r="209" spans="1:16" ht="13.5">
      <c r="A209" s="369"/>
      <c r="B209" s="369"/>
      <c r="C209" s="369"/>
      <c r="D209" s="369"/>
      <c r="E209" s="369"/>
      <c r="F209" s="83"/>
      <c r="G209" s="367"/>
      <c r="H209" s="369"/>
      <c r="I209" s="369"/>
      <c r="J209" s="83"/>
      <c r="K209" s="370"/>
      <c r="L209" s="370"/>
      <c r="M209" s="369"/>
      <c r="N209" s="83"/>
      <c r="O209" s="369"/>
      <c r="P209" s="369"/>
    </row>
    <row r="210" spans="1:16" ht="13.5">
      <c r="A210" s="369"/>
      <c r="B210" s="369"/>
      <c r="C210" s="369"/>
      <c r="D210" s="369"/>
      <c r="E210" s="369"/>
      <c r="F210" s="369"/>
      <c r="G210" s="369"/>
      <c r="H210" s="369"/>
      <c r="I210" s="369"/>
      <c r="J210" s="378"/>
      <c r="K210" s="367"/>
      <c r="L210" s="369"/>
      <c r="M210" s="369"/>
      <c r="N210" s="83"/>
      <c r="O210" s="369"/>
      <c r="P210" s="369"/>
    </row>
    <row r="211" spans="1:16" ht="13.5">
      <c r="A211" s="369"/>
      <c r="B211" s="369"/>
      <c r="C211" s="369"/>
      <c r="D211" s="369"/>
      <c r="E211" s="369"/>
      <c r="F211" s="227" t="s">
        <v>775</v>
      </c>
      <c r="G211" s="343">
        <f>SUM(G201:G210)</f>
        <v>900</v>
      </c>
      <c r="H211" s="353">
        <f>SUM(H201:H210)</f>
        <v>0</v>
      </c>
      <c r="I211" s="369"/>
      <c r="J211" s="241" t="s">
        <v>1368</v>
      </c>
      <c r="K211" s="351">
        <f>SUM(K191:K210)</f>
        <v>1025</v>
      </c>
      <c r="L211" s="352">
        <f>SUM(L191:L210)</f>
        <v>0</v>
      </c>
      <c r="M211" s="369"/>
      <c r="N211" s="241" t="s">
        <v>1371</v>
      </c>
      <c r="O211" s="351">
        <f>SUM(O186:O204)</f>
        <v>400</v>
      </c>
      <c r="P211" s="352">
        <f>SUM(P186:P204)</f>
        <v>0</v>
      </c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11" t="s">
        <v>1024</v>
      </c>
      <c r="B214" s="512"/>
      <c r="C214" s="512"/>
      <c r="D214" s="513"/>
      <c r="E214" s="511" t="s">
        <v>1025</v>
      </c>
      <c r="F214" s="512"/>
      <c r="G214" s="513"/>
      <c r="H214" s="434" t="s">
        <v>1026</v>
      </c>
      <c r="I214" s="511" t="s">
        <v>1027</v>
      </c>
      <c r="J214" s="513"/>
      <c r="K214" s="511" t="s">
        <v>1028</v>
      </c>
      <c r="L214" s="513"/>
      <c r="M214" s="80"/>
      <c r="N214" s="80"/>
      <c r="O214" s="80"/>
      <c r="P214" s="89" t="s">
        <v>538</v>
      </c>
    </row>
    <row r="215" spans="1:16" ht="26.25" customHeight="1">
      <c r="A215" s="551"/>
      <c r="B215" s="552"/>
      <c r="C215" s="552"/>
      <c r="D215" s="553"/>
      <c r="E215" s="514"/>
      <c r="F215" s="515"/>
      <c r="G215" s="516"/>
      <c r="H215" s="435"/>
      <c r="I215" s="525">
        <f>I144</f>
        <v>0</v>
      </c>
      <c r="J215" s="526"/>
      <c r="K215" s="551"/>
      <c r="L215" s="553"/>
      <c r="M215" s="189"/>
      <c r="N215" s="190"/>
      <c r="O215" s="190"/>
      <c r="P215" s="190"/>
    </row>
    <row r="216" spans="1:16" ht="15" customHeight="1">
      <c r="A216" s="389" t="s">
        <v>1656</v>
      </c>
      <c r="B216" s="80"/>
      <c r="C216" s="80"/>
      <c r="D216" s="80"/>
      <c r="E216" s="80"/>
      <c r="F216" s="80"/>
      <c r="G216" s="80"/>
      <c r="H216" s="194" t="s">
        <v>1138</v>
      </c>
      <c r="I216" s="195"/>
      <c r="J216" s="90">
        <f>D246+D258+D282+H236+H260+H280+L221+L226+L235+L240+L245+L252+L257+L262+L267+P222+P230</f>
        <v>0</v>
      </c>
      <c r="K216" s="80"/>
      <c r="L216" s="80"/>
      <c r="M216" s="188" t="s">
        <v>537</v>
      </c>
      <c r="N216" s="188"/>
      <c r="O216" s="188"/>
      <c r="P216" s="188"/>
    </row>
    <row r="217" spans="1:16" ht="13.5">
      <c r="A217" s="91"/>
      <c r="B217" s="92" t="s">
        <v>569</v>
      </c>
      <c r="C217" s="92" t="s">
        <v>570</v>
      </c>
      <c r="D217" s="93"/>
      <c r="E217" s="91"/>
      <c r="F217" s="92" t="s">
        <v>569</v>
      </c>
      <c r="G217" s="92" t="s">
        <v>570</v>
      </c>
      <c r="H217" s="93"/>
      <c r="I217" s="91"/>
      <c r="J217" s="92" t="s">
        <v>569</v>
      </c>
      <c r="K217" s="92" t="s">
        <v>570</v>
      </c>
      <c r="L217" s="93"/>
      <c r="M217" s="91"/>
      <c r="N217" s="92" t="s">
        <v>569</v>
      </c>
      <c r="O217" s="92" t="s">
        <v>570</v>
      </c>
      <c r="P217" s="93"/>
    </row>
    <row r="218" spans="1:16" ht="13.5">
      <c r="A218" s="420" t="s">
        <v>638</v>
      </c>
      <c r="B218" s="421"/>
      <c r="C218" s="421"/>
      <c r="D218" s="422"/>
      <c r="E218" s="402" t="s">
        <v>640</v>
      </c>
      <c r="F218" s="279"/>
      <c r="G218" s="279"/>
      <c r="H218" s="280"/>
      <c r="I218" s="398" t="s">
        <v>1277</v>
      </c>
      <c r="J218" s="184"/>
      <c r="K218" s="184"/>
      <c r="L218" s="185"/>
      <c r="M218" s="399" t="s">
        <v>835</v>
      </c>
      <c r="N218" s="192"/>
      <c r="O218" s="192"/>
      <c r="P218" s="193"/>
    </row>
    <row r="219" spans="1:16" ht="13.5">
      <c r="A219" s="200"/>
      <c r="B219" s="196" t="s">
        <v>469</v>
      </c>
      <c r="C219" s="78">
        <v>90</v>
      </c>
      <c r="D219" s="78"/>
      <c r="E219" s="588" t="s">
        <v>1145</v>
      </c>
      <c r="F219" s="403" t="s">
        <v>397</v>
      </c>
      <c r="G219" s="198"/>
      <c r="H219" s="78"/>
      <c r="I219" s="78"/>
      <c r="J219" s="201" t="s">
        <v>301</v>
      </c>
      <c r="K219" s="198">
        <v>625</v>
      </c>
      <c r="L219" s="198"/>
      <c r="M219" s="101"/>
      <c r="N219" s="105" t="s">
        <v>511</v>
      </c>
      <c r="O219" s="103">
        <v>0</v>
      </c>
      <c r="P219" s="103"/>
    </row>
    <row r="220" spans="1:16" ht="13.5">
      <c r="A220" s="200"/>
      <c r="B220" s="196" t="s">
        <v>470</v>
      </c>
      <c r="C220" s="78">
        <v>60</v>
      </c>
      <c r="D220" s="78"/>
      <c r="E220" s="589"/>
      <c r="F220" s="196" t="s">
        <v>490</v>
      </c>
      <c r="G220" s="78">
        <v>15</v>
      </c>
      <c r="H220" s="78"/>
      <c r="I220" s="78"/>
      <c r="J220" s="201"/>
      <c r="K220" s="78"/>
      <c r="L220" s="78"/>
      <c r="M220" s="101"/>
      <c r="N220" s="105" t="s">
        <v>512</v>
      </c>
      <c r="O220" s="103">
        <v>10</v>
      </c>
      <c r="P220" s="103"/>
    </row>
    <row r="221" spans="1:16" ht="13.5">
      <c r="A221" s="200"/>
      <c r="B221" s="196" t="s">
        <v>471</v>
      </c>
      <c r="C221" s="78">
        <v>30</v>
      </c>
      <c r="D221" s="78"/>
      <c r="E221" s="589"/>
      <c r="F221" s="196" t="s">
        <v>956</v>
      </c>
      <c r="G221" s="78">
        <v>425</v>
      </c>
      <c r="H221" s="78"/>
      <c r="I221" s="78"/>
      <c r="J221" s="222" t="s">
        <v>1135</v>
      </c>
      <c r="K221" s="275">
        <f>SUM(K219:K220)</f>
        <v>625</v>
      </c>
      <c r="L221" s="226">
        <f>SUM(L219:L220)</f>
        <v>0</v>
      </c>
      <c r="M221" s="101"/>
      <c r="N221" s="105"/>
      <c r="O221" s="103"/>
      <c r="P221" s="103"/>
    </row>
    <row r="222" spans="1:16" ht="13.5">
      <c r="A222" s="200"/>
      <c r="B222" s="196" t="s">
        <v>472</v>
      </c>
      <c r="C222" s="78">
        <v>40</v>
      </c>
      <c r="D222" s="78"/>
      <c r="E222" s="589"/>
      <c r="F222" s="196" t="s">
        <v>957</v>
      </c>
      <c r="G222" s="78">
        <v>610</v>
      </c>
      <c r="H222" s="198"/>
      <c r="I222" s="207"/>
      <c r="J222" s="230"/>
      <c r="K222" s="230"/>
      <c r="L222" s="209"/>
      <c r="M222" s="101"/>
      <c r="N222" s="222" t="s">
        <v>568</v>
      </c>
      <c r="O222" s="275">
        <f>SUM(O219:O221)</f>
        <v>10</v>
      </c>
      <c r="P222" s="226">
        <f>SUM(P219:P221)</f>
        <v>0</v>
      </c>
    </row>
    <row r="223" spans="1:16" ht="13.5">
      <c r="A223" s="200"/>
      <c r="B223" s="196" t="s">
        <v>160</v>
      </c>
      <c r="C223" s="78">
        <v>55</v>
      </c>
      <c r="D223" s="78"/>
      <c r="E223" s="589"/>
      <c r="F223" s="403" t="s">
        <v>398</v>
      </c>
      <c r="G223" s="78"/>
      <c r="H223" s="78"/>
      <c r="I223" s="391" t="s">
        <v>643</v>
      </c>
      <c r="J223" s="208"/>
      <c r="K223" s="208"/>
      <c r="L223" s="209"/>
      <c r="M223" s="101"/>
      <c r="N223" s="105"/>
      <c r="O223" s="103"/>
      <c r="P223" s="103"/>
    </row>
    <row r="224" spans="1:16" ht="13.5">
      <c r="A224" s="200"/>
      <c r="B224" s="196" t="s">
        <v>1132</v>
      </c>
      <c r="C224" s="78">
        <v>55</v>
      </c>
      <c r="D224" s="78"/>
      <c r="E224" s="589"/>
      <c r="F224" s="196" t="s">
        <v>388</v>
      </c>
      <c r="G224" s="78">
        <v>0</v>
      </c>
      <c r="H224" s="78"/>
      <c r="I224" s="78"/>
      <c r="J224" s="201" t="s">
        <v>167</v>
      </c>
      <c r="K224" s="198">
        <v>110</v>
      </c>
      <c r="L224" s="198"/>
      <c r="M224" s="101"/>
      <c r="N224" s="105"/>
      <c r="O224" s="103"/>
      <c r="P224" s="103"/>
    </row>
    <row r="225" spans="1:16" ht="13.5">
      <c r="A225" s="200"/>
      <c r="B225" s="196" t="s">
        <v>473</v>
      </c>
      <c r="C225" s="78">
        <v>35</v>
      </c>
      <c r="D225" s="78"/>
      <c r="E225" s="589"/>
      <c r="F225" s="196" t="s">
        <v>389</v>
      </c>
      <c r="G225" s="78">
        <v>40</v>
      </c>
      <c r="H225" s="78"/>
      <c r="I225" s="78"/>
      <c r="J225" s="201"/>
      <c r="K225" s="78"/>
      <c r="L225" s="78"/>
      <c r="M225" s="398" t="s">
        <v>1393</v>
      </c>
      <c r="N225" s="386"/>
      <c r="O225" s="184"/>
      <c r="P225" s="185"/>
    </row>
    <row r="226" spans="1:16" ht="13.5">
      <c r="A226" s="200"/>
      <c r="B226" s="196" t="s">
        <v>474</v>
      </c>
      <c r="C226" s="78">
        <v>40</v>
      </c>
      <c r="D226" s="78"/>
      <c r="E226" s="589"/>
      <c r="F226" s="403" t="s">
        <v>399</v>
      </c>
      <c r="G226" s="78"/>
      <c r="H226" s="78"/>
      <c r="I226" s="78"/>
      <c r="J226" s="222" t="s">
        <v>1135</v>
      </c>
      <c r="K226" s="275">
        <f>SUM(K224:K225)</f>
        <v>110</v>
      </c>
      <c r="L226" s="226">
        <f>SUM(L224:L225)</f>
        <v>0</v>
      </c>
      <c r="M226" s="101"/>
      <c r="N226" s="105" t="s">
        <v>948</v>
      </c>
      <c r="O226" s="103">
        <v>10</v>
      </c>
      <c r="P226" s="103"/>
    </row>
    <row r="227" spans="1:16" ht="13.5">
      <c r="A227" s="200"/>
      <c r="B227" s="196" t="s">
        <v>1019</v>
      </c>
      <c r="C227" s="78">
        <v>220</v>
      </c>
      <c r="D227" s="78"/>
      <c r="E227" s="589"/>
      <c r="F227" s="196" t="s">
        <v>390</v>
      </c>
      <c r="G227" s="78">
        <v>55</v>
      </c>
      <c r="H227" s="78"/>
      <c r="I227" s="228"/>
      <c r="J227" s="203"/>
      <c r="K227" s="78"/>
      <c r="L227" s="247"/>
      <c r="M227" s="101"/>
      <c r="N227" s="105"/>
      <c r="O227" s="103"/>
      <c r="P227" s="103"/>
    </row>
    <row r="228" spans="1:16" ht="13.5">
      <c r="A228" s="200"/>
      <c r="B228" s="196" t="s">
        <v>476</v>
      </c>
      <c r="C228" s="78">
        <v>70</v>
      </c>
      <c r="D228" s="78"/>
      <c r="E228" s="589"/>
      <c r="F228" s="196" t="s">
        <v>391</v>
      </c>
      <c r="G228" s="210">
        <v>35</v>
      </c>
      <c r="H228" s="210"/>
      <c r="I228" s="397" t="s">
        <v>644</v>
      </c>
      <c r="J228" s="231"/>
      <c r="K228" s="231"/>
      <c r="L228" s="232"/>
      <c r="M228" s="101"/>
      <c r="N228" s="105"/>
      <c r="O228" s="103"/>
      <c r="P228" s="103"/>
    </row>
    <row r="229" spans="1:16" ht="13.5">
      <c r="A229" s="200"/>
      <c r="B229" s="196" t="s">
        <v>1133</v>
      </c>
      <c r="C229" s="78">
        <v>50</v>
      </c>
      <c r="D229" s="78"/>
      <c r="E229" s="591"/>
      <c r="F229" s="403" t="s">
        <v>400</v>
      </c>
      <c r="G229" s="210"/>
      <c r="H229" s="247"/>
      <c r="I229" s="200"/>
      <c r="J229" s="201" t="s">
        <v>128</v>
      </c>
      <c r="K229" s="78">
        <v>20</v>
      </c>
      <c r="L229" s="78"/>
      <c r="M229" s="101"/>
      <c r="N229" s="105"/>
      <c r="O229" s="103"/>
      <c r="P229" s="103"/>
    </row>
    <row r="230" spans="1:16" ht="13.5">
      <c r="A230" s="200"/>
      <c r="B230" s="196" t="s">
        <v>1523</v>
      </c>
      <c r="C230" s="78">
        <v>15</v>
      </c>
      <c r="D230" s="78"/>
      <c r="E230" s="591"/>
      <c r="F230" s="196" t="s">
        <v>392</v>
      </c>
      <c r="G230" s="230">
        <v>75</v>
      </c>
      <c r="H230" s="209"/>
      <c r="I230" s="200"/>
      <c r="J230" s="201" t="s">
        <v>507</v>
      </c>
      <c r="K230" s="78">
        <v>20</v>
      </c>
      <c r="L230" s="78"/>
      <c r="M230" s="101"/>
      <c r="N230" s="222" t="s">
        <v>568</v>
      </c>
      <c r="O230" s="275">
        <f>SUM(O226:O229)</f>
        <v>10</v>
      </c>
      <c r="P230" s="226">
        <f>SUM(P226:P229)</f>
        <v>0</v>
      </c>
    </row>
    <row r="231" spans="1:16" ht="13.5">
      <c r="A231" s="200"/>
      <c r="B231" s="196" t="s">
        <v>932</v>
      </c>
      <c r="C231" s="78">
        <v>30</v>
      </c>
      <c r="D231" s="78"/>
      <c r="E231" s="591"/>
      <c r="F231" s="403" t="s">
        <v>401</v>
      </c>
      <c r="G231" s="78"/>
      <c r="H231" s="215"/>
      <c r="I231" s="200"/>
      <c r="J231" s="201" t="s">
        <v>508</v>
      </c>
      <c r="K231" s="78">
        <v>15</v>
      </c>
      <c r="L231" s="78"/>
      <c r="M231" s="101"/>
      <c r="N231" s="105"/>
      <c r="O231" s="103"/>
      <c r="P231" s="103"/>
    </row>
    <row r="232" spans="1:16" ht="13.5">
      <c r="A232" s="200"/>
      <c r="B232" s="196" t="s">
        <v>127</v>
      </c>
      <c r="C232" s="78">
        <v>15</v>
      </c>
      <c r="D232" s="78"/>
      <c r="E232" s="591"/>
      <c r="F232" s="196" t="s">
        <v>395</v>
      </c>
      <c r="G232" s="78">
        <v>0</v>
      </c>
      <c r="H232" s="215"/>
      <c r="I232" s="200"/>
      <c r="J232" s="201" t="s">
        <v>509</v>
      </c>
      <c r="K232" s="78">
        <v>15</v>
      </c>
      <c r="L232" s="78"/>
      <c r="M232" s="101"/>
      <c r="N232" s="105"/>
      <c r="O232" s="103"/>
      <c r="P232" s="103"/>
    </row>
    <row r="233" spans="1:16" ht="13.5">
      <c r="A233" s="200"/>
      <c r="B233" s="196" t="s">
        <v>1413</v>
      </c>
      <c r="C233" s="78">
        <v>45</v>
      </c>
      <c r="D233" s="78"/>
      <c r="E233" s="591"/>
      <c r="F233" s="403" t="s">
        <v>402</v>
      </c>
      <c r="G233" s="78"/>
      <c r="H233" s="215"/>
      <c r="I233" s="200"/>
      <c r="J233" s="201" t="s">
        <v>510</v>
      </c>
      <c r="K233" s="78">
        <v>5</v>
      </c>
      <c r="L233" s="78"/>
      <c r="M233" s="101"/>
      <c r="N233" s="531" t="s">
        <v>4</v>
      </c>
      <c r="O233" s="580">
        <f>G30+G69+K39+K64+O69+C100+C115+C125+C140+G95+G107+G132+K117+O123+C156+C170+C202+K177+K188+K211+O156+O183+O211+C246+C258+C282</f>
        <v>148705</v>
      </c>
      <c r="P233" s="581"/>
    </row>
    <row r="234" spans="1:16" ht="13.5">
      <c r="A234" s="200"/>
      <c r="B234" s="196" t="s">
        <v>1178</v>
      </c>
      <c r="C234" s="78">
        <v>0</v>
      </c>
      <c r="D234" s="78"/>
      <c r="E234" s="591"/>
      <c r="F234" s="196" t="s">
        <v>396</v>
      </c>
      <c r="G234" s="78">
        <v>35</v>
      </c>
      <c r="H234" s="215"/>
      <c r="I234" s="200"/>
      <c r="J234" s="196"/>
      <c r="K234" s="78"/>
      <c r="L234" s="78"/>
      <c r="M234" s="101"/>
      <c r="N234" s="532"/>
      <c r="O234" s="582"/>
      <c r="P234" s="583"/>
    </row>
    <row r="235" spans="1:16" ht="13.5">
      <c r="A235" s="200"/>
      <c r="B235" s="196" t="s">
        <v>1134</v>
      </c>
      <c r="C235" s="78">
        <v>0</v>
      </c>
      <c r="D235" s="78"/>
      <c r="E235" s="249"/>
      <c r="F235" s="196"/>
      <c r="G235" s="198"/>
      <c r="H235" s="215"/>
      <c r="I235" s="200"/>
      <c r="J235" s="222" t="s">
        <v>568</v>
      </c>
      <c r="K235" s="275">
        <f>SUM(K229:K234)</f>
        <v>75</v>
      </c>
      <c r="L235" s="226">
        <f>SUM(L229:L234)</f>
        <v>0</v>
      </c>
      <c r="M235" s="101"/>
      <c r="N235" s="531" t="s">
        <v>5</v>
      </c>
      <c r="O235" s="527">
        <f>G236+G260+G280+K221+K226+K235+K240+K245+K252+K257+K262+K267+O222+O230</f>
        <v>4370</v>
      </c>
      <c r="P235" s="528"/>
    </row>
    <row r="236" spans="1:16" ht="13.5">
      <c r="A236" s="200"/>
      <c r="B236" s="196" t="s">
        <v>574</v>
      </c>
      <c r="C236" s="78">
        <v>70</v>
      </c>
      <c r="D236" s="78"/>
      <c r="E236" s="249"/>
      <c r="F236" s="222" t="s">
        <v>1135</v>
      </c>
      <c r="G236" s="388">
        <f>SUM(G220:G222,G224:G225,G227:G228,G230,G232,G234)</f>
        <v>1290</v>
      </c>
      <c r="H236" s="385">
        <f>SUM(H220:H222,H224:H225,H227:H228,H230,H232,H234)</f>
        <v>0</v>
      </c>
      <c r="I236" s="78"/>
      <c r="J236" s="201"/>
      <c r="K236" s="78"/>
      <c r="L236" s="78"/>
      <c r="M236" s="101"/>
      <c r="N236" s="532"/>
      <c r="O236" s="529"/>
      <c r="P236" s="530"/>
    </row>
    <row r="237" spans="1:16" ht="13.5">
      <c r="A237" s="200"/>
      <c r="B237" s="196" t="s">
        <v>80</v>
      </c>
      <c r="C237" s="78">
        <v>15</v>
      </c>
      <c r="D237" s="78"/>
      <c r="E237" s="249"/>
      <c r="F237" s="196"/>
      <c r="G237" s="198"/>
      <c r="H237" s="215"/>
      <c r="I237" s="391" t="s">
        <v>645</v>
      </c>
      <c r="J237" s="208"/>
      <c r="K237" s="208"/>
      <c r="L237" s="209"/>
      <c r="M237" s="101"/>
      <c r="N237" s="531" t="s">
        <v>6</v>
      </c>
      <c r="O237" s="527">
        <f>O233+O235</f>
        <v>153075</v>
      </c>
      <c r="P237" s="528"/>
    </row>
    <row r="238" spans="1:16" ht="13.5">
      <c r="A238" s="200"/>
      <c r="B238" s="196" t="s">
        <v>81</v>
      </c>
      <c r="C238" s="78">
        <v>70</v>
      </c>
      <c r="D238" s="78"/>
      <c r="E238" s="391" t="s">
        <v>641</v>
      </c>
      <c r="F238" s="208"/>
      <c r="G238" s="208"/>
      <c r="H238" s="209"/>
      <c r="I238" s="200"/>
      <c r="J238" s="196" t="s">
        <v>161</v>
      </c>
      <c r="K238" s="78">
        <v>30</v>
      </c>
      <c r="L238" s="78"/>
      <c r="M238" s="101"/>
      <c r="N238" s="532"/>
      <c r="O238" s="529"/>
      <c r="P238" s="530"/>
    </row>
    <row r="239" spans="1:16" ht="13.5">
      <c r="A239" s="200"/>
      <c r="B239" s="196" t="s">
        <v>418</v>
      </c>
      <c r="C239" s="78">
        <v>15</v>
      </c>
      <c r="D239" s="78"/>
      <c r="E239" s="588" t="s">
        <v>958</v>
      </c>
      <c r="F239" s="403" t="s">
        <v>403</v>
      </c>
      <c r="G239" s="198"/>
      <c r="H239" s="78"/>
      <c r="I239" s="200"/>
      <c r="J239" s="196"/>
      <c r="K239" s="78"/>
      <c r="L239" s="78"/>
      <c r="M239" s="101"/>
      <c r="N239" s="105"/>
      <c r="O239" s="103"/>
      <c r="P239" s="103"/>
    </row>
    <row r="240" spans="1:16" ht="13.5">
      <c r="A240" s="200"/>
      <c r="B240" s="196" t="s">
        <v>1208</v>
      </c>
      <c r="C240" s="198">
        <v>0</v>
      </c>
      <c r="D240" s="78"/>
      <c r="E240" s="589"/>
      <c r="F240" s="196" t="s">
        <v>1217</v>
      </c>
      <c r="G240" s="198">
        <v>950</v>
      </c>
      <c r="H240" s="198"/>
      <c r="I240" s="200"/>
      <c r="J240" s="222" t="s">
        <v>568</v>
      </c>
      <c r="K240" s="275">
        <f>SUM(K238:K239)</f>
        <v>30</v>
      </c>
      <c r="L240" s="226">
        <f>SUM(L238:L239)</f>
        <v>0</v>
      </c>
      <c r="M240" s="101"/>
      <c r="N240" s="105"/>
      <c r="O240" s="103"/>
      <c r="P240" s="103"/>
    </row>
    <row r="241" spans="1:16" ht="13.5">
      <c r="A241" s="200"/>
      <c r="B241" s="196" t="s">
        <v>1216</v>
      </c>
      <c r="C241" s="198">
        <v>55</v>
      </c>
      <c r="D241" s="78"/>
      <c r="E241" s="589"/>
      <c r="F241" s="196" t="s">
        <v>492</v>
      </c>
      <c r="G241" s="78">
        <v>15</v>
      </c>
      <c r="H241" s="341"/>
      <c r="I241" s="78"/>
      <c r="J241" s="201"/>
      <c r="K241" s="78"/>
      <c r="L241" s="78"/>
      <c r="M241" s="101"/>
      <c r="N241" s="105"/>
      <c r="O241" s="103"/>
      <c r="P241" s="103"/>
    </row>
    <row r="242" spans="1:16" ht="13.5">
      <c r="A242" s="200"/>
      <c r="B242" s="196" t="s">
        <v>475</v>
      </c>
      <c r="C242" s="78">
        <v>0</v>
      </c>
      <c r="D242" s="78"/>
      <c r="E242" s="589"/>
      <c r="F242" s="196" t="s">
        <v>130</v>
      </c>
      <c r="G242" s="78">
        <v>200</v>
      </c>
      <c r="H242" s="198"/>
      <c r="I242" s="391" t="s">
        <v>646</v>
      </c>
      <c r="J242" s="208"/>
      <c r="K242" s="208"/>
      <c r="L242" s="209"/>
      <c r="M242" s="101"/>
      <c r="N242" s="105"/>
      <c r="O242" s="103"/>
      <c r="P242" s="103"/>
    </row>
    <row r="243" spans="1:16" ht="13.5">
      <c r="A243" s="200"/>
      <c r="B243" s="196"/>
      <c r="C243" s="78"/>
      <c r="D243" s="221"/>
      <c r="E243" s="589"/>
      <c r="F243" s="196"/>
      <c r="G243" s="78"/>
      <c r="H243" s="341"/>
      <c r="I243" s="200"/>
      <c r="J243" s="196" t="s">
        <v>1229</v>
      </c>
      <c r="K243" s="78">
        <v>45</v>
      </c>
      <c r="L243" s="78"/>
      <c r="M243" s="97"/>
      <c r="N243" s="105"/>
      <c r="O243" s="103"/>
      <c r="P243" s="103"/>
    </row>
    <row r="244" spans="1:16" ht="13.5">
      <c r="A244" s="200"/>
      <c r="B244" s="196"/>
      <c r="C244" s="198"/>
      <c r="D244" s="78"/>
      <c r="E244" s="589"/>
      <c r="F244" s="222" t="s">
        <v>1135</v>
      </c>
      <c r="G244" s="388">
        <f>SUBTOTAL(9,G240:G243)</f>
        <v>1165</v>
      </c>
      <c r="H244" s="385">
        <f>SUBTOTAL(9,H240:H243)</f>
        <v>0</v>
      </c>
      <c r="I244" s="200"/>
      <c r="J244" s="196"/>
      <c r="K244" s="78"/>
      <c r="L244" s="78"/>
      <c r="M244" s="101"/>
      <c r="N244" s="105"/>
      <c r="O244" s="103"/>
      <c r="P244" s="103"/>
    </row>
    <row r="245" spans="1:16" ht="13.5">
      <c r="A245" s="200"/>
      <c r="B245" s="196"/>
      <c r="C245" s="198"/>
      <c r="D245" s="78"/>
      <c r="E245" s="589"/>
      <c r="F245" s="403" t="s">
        <v>404</v>
      </c>
      <c r="G245" s="78"/>
      <c r="H245" s="341"/>
      <c r="I245" s="200"/>
      <c r="J245" s="222" t="s">
        <v>568</v>
      </c>
      <c r="K245" s="275">
        <f>SUM(K243:K244)</f>
        <v>45</v>
      </c>
      <c r="L245" s="226">
        <f>SUM(L243:L244)</f>
        <v>0</v>
      </c>
      <c r="M245" s="101"/>
      <c r="N245" s="105"/>
      <c r="O245" s="103"/>
      <c r="P245" s="103"/>
    </row>
    <row r="246" spans="1:16" ht="13.5">
      <c r="A246" s="78"/>
      <c r="B246" s="241" t="s">
        <v>1372</v>
      </c>
      <c r="C246" s="252">
        <f>SUM(C219:C245)</f>
        <v>1075</v>
      </c>
      <c r="D246" s="240">
        <f>SUM(D219:D245)</f>
        <v>0</v>
      </c>
      <c r="E246" s="589"/>
      <c r="F246" s="196" t="s">
        <v>493</v>
      </c>
      <c r="G246" s="78">
        <v>15</v>
      </c>
      <c r="H246" s="341"/>
      <c r="I246" s="78"/>
      <c r="J246" s="78"/>
      <c r="K246" s="78"/>
      <c r="L246" s="78"/>
      <c r="M246" s="103"/>
      <c r="N246" s="103"/>
      <c r="O246" s="103"/>
      <c r="P246" s="103"/>
    </row>
    <row r="247" spans="1:16" ht="13.5">
      <c r="A247" s="78"/>
      <c r="B247" s="78"/>
      <c r="C247" s="78"/>
      <c r="D247" s="78"/>
      <c r="E247" s="589"/>
      <c r="F247" s="196" t="s">
        <v>494</v>
      </c>
      <c r="G247" s="78">
        <v>15</v>
      </c>
      <c r="H247" s="341"/>
      <c r="I247" s="391" t="s">
        <v>647</v>
      </c>
      <c r="J247" s="208"/>
      <c r="K247" s="208"/>
      <c r="L247" s="209"/>
      <c r="M247" s="103"/>
      <c r="N247" s="103"/>
      <c r="O247" s="103"/>
      <c r="P247" s="103"/>
    </row>
    <row r="248" spans="1:16" ht="13.5">
      <c r="A248" s="391" t="s">
        <v>1392</v>
      </c>
      <c r="B248" s="413"/>
      <c r="C248" s="413"/>
      <c r="D248" s="417"/>
      <c r="E248" s="589"/>
      <c r="F248" s="196" t="s">
        <v>495</v>
      </c>
      <c r="G248" s="78">
        <v>5</v>
      </c>
      <c r="H248" s="341"/>
      <c r="I248" s="200"/>
      <c r="J248" s="196" t="s">
        <v>129</v>
      </c>
      <c r="K248" s="78">
        <v>65</v>
      </c>
      <c r="L248" s="78"/>
      <c r="M248" s="103"/>
      <c r="N248" s="103"/>
      <c r="O248" s="103"/>
      <c r="P248" s="103"/>
    </row>
    <row r="249" spans="1:16" ht="13.5">
      <c r="A249" s="78"/>
      <c r="B249" s="201" t="s">
        <v>477</v>
      </c>
      <c r="C249" s="78">
        <v>45</v>
      </c>
      <c r="D249" s="78"/>
      <c r="E249" s="589"/>
      <c r="F249" s="196" t="s">
        <v>75</v>
      </c>
      <c r="G249" s="78">
        <v>15</v>
      </c>
      <c r="H249" s="341"/>
      <c r="I249" s="200"/>
      <c r="J249" s="196" t="s">
        <v>718</v>
      </c>
      <c r="K249" s="78">
        <v>35</v>
      </c>
      <c r="L249" s="78"/>
      <c r="M249" s="103"/>
      <c r="N249" s="103"/>
      <c r="O249" s="103"/>
      <c r="P249" s="103"/>
    </row>
    <row r="250" spans="1:16" ht="13.5">
      <c r="A250" s="78"/>
      <c r="B250" s="201" t="s">
        <v>133</v>
      </c>
      <c r="C250" s="78">
        <v>20</v>
      </c>
      <c r="D250" s="78"/>
      <c r="E250" s="589"/>
      <c r="F250" s="196" t="s">
        <v>497</v>
      </c>
      <c r="G250" s="78">
        <v>15</v>
      </c>
      <c r="H250" s="341"/>
      <c r="I250" s="200"/>
      <c r="J250" s="196"/>
      <c r="K250" s="78"/>
      <c r="L250" s="78"/>
      <c r="M250" s="103"/>
      <c r="N250" s="103"/>
      <c r="O250" s="103"/>
      <c r="P250" s="103"/>
    </row>
    <row r="251" spans="1:16" ht="13.5">
      <c r="A251" s="78"/>
      <c r="B251" s="201" t="s">
        <v>82</v>
      </c>
      <c r="C251" s="78">
        <v>20</v>
      </c>
      <c r="D251" s="78"/>
      <c r="E251" s="589"/>
      <c r="F251" s="196" t="s">
        <v>498</v>
      </c>
      <c r="G251" s="78">
        <v>5</v>
      </c>
      <c r="H251" s="348"/>
      <c r="I251" s="200"/>
      <c r="J251" s="196"/>
      <c r="K251" s="78"/>
      <c r="L251" s="78"/>
      <c r="M251" s="103"/>
      <c r="N251" s="103"/>
      <c r="O251" s="103"/>
      <c r="P251" s="103"/>
    </row>
    <row r="252" spans="1:16" ht="13.5">
      <c r="A252" s="78"/>
      <c r="B252" s="201" t="s">
        <v>478</v>
      </c>
      <c r="C252" s="78">
        <v>55</v>
      </c>
      <c r="D252" s="78"/>
      <c r="E252" s="589"/>
      <c r="F252" s="196" t="s">
        <v>499</v>
      </c>
      <c r="G252" s="78">
        <v>10</v>
      </c>
      <c r="H252" s="341"/>
      <c r="I252" s="200"/>
      <c r="J252" s="222" t="s">
        <v>568</v>
      </c>
      <c r="K252" s="275">
        <f>SUM(K248:K251)</f>
        <v>100</v>
      </c>
      <c r="L252" s="226">
        <f>SUM(L248:L251)</f>
        <v>0</v>
      </c>
      <c r="M252" s="103"/>
      <c r="N252" s="103"/>
      <c r="O252" s="103"/>
      <c r="P252" s="103"/>
    </row>
    <row r="253" spans="1:16" ht="13.5">
      <c r="A253" s="78"/>
      <c r="B253" s="201" t="s">
        <v>408</v>
      </c>
      <c r="C253" s="78">
        <v>45</v>
      </c>
      <c r="D253" s="78"/>
      <c r="E253" s="589"/>
      <c r="F253" s="196" t="s">
        <v>563</v>
      </c>
      <c r="G253" s="78">
        <v>15</v>
      </c>
      <c r="H253" s="341"/>
      <c r="I253" s="78"/>
      <c r="J253" s="78"/>
      <c r="K253" s="78"/>
      <c r="L253" s="78"/>
      <c r="M253" s="103"/>
      <c r="N253" s="103"/>
      <c r="O253" s="103"/>
      <c r="P253" s="103"/>
    </row>
    <row r="254" spans="1:16" ht="13.5">
      <c r="A254" s="78"/>
      <c r="B254" s="201" t="s">
        <v>479</v>
      </c>
      <c r="C254" s="78">
        <v>20</v>
      </c>
      <c r="D254" s="78"/>
      <c r="E254" s="589"/>
      <c r="F254" s="196" t="s">
        <v>500</v>
      </c>
      <c r="G254" s="78">
        <v>5</v>
      </c>
      <c r="H254" s="341"/>
      <c r="I254" s="495" t="s">
        <v>648</v>
      </c>
      <c r="J254" s="496"/>
      <c r="K254" s="496"/>
      <c r="L254" s="520"/>
      <c r="M254" s="103"/>
      <c r="N254" s="103"/>
      <c r="O254" s="103"/>
      <c r="P254" s="103"/>
    </row>
    <row r="255" spans="1:16" ht="13.5">
      <c r="A255" s="78"/>
      <c r="B255" s="201" t="s">
        <v>1136</v>
      </c>
      <c r="C255" s="78">
        <v>30</v>
      </c>
      <c r="D255" s="78"/>
      <c r="E255" s="590"/>
      <c r="F255" s="222" t="s">
        <v>1135</v>
      </c>
      <c r="G255" s="349">
        <f>SUBTOTAL(9,G246:G254)</f>
        <v>100</v>
      </c>
      <c r="H255" s="385">
        <f>SUBTOTAL(9,H246:H254)</f>
        <v>0</v>
      </c>
      <c r="I255" s="200"/>
      <c r="J255" s="196" t="s">
        <v>162</v>
      </c>
      <c r="K255" s="78">
        <v>40</v>
      </c>
      <c r="L255" s="78"/>
      <c r="M255" s="103"/>
      <c r="N255" s="103"/>
      <c r="O255" s="103"/>
      <c r="P255" s="103"/>
    </row>
    <row r="256" spans="1:16" ht="13.5">
      <c r="A256" s="78"/>
      <c r="B256" s="201"/>
      <c r="C256" s="78"/>
      <c r="D256" s="78"/>
      <c r="E256" s="78"/>
      <c r="F256" s="403" t="s">
        <v>405</v>
      </c>
      <c r="G256" s="198"/>
      <c r="H256" s="341"/>
      <c r="I256" s="78"/>
      <c r="J256" s="201"/>
      <c r="K256" s="78"/>
      <c r="L256" s="78"/>
      <c r="M256" s="103"/>
      <c r="N256" s="103"/>
      <c r="O256" s="103"/>
      <c r="P256" s="103"/>
    </row>
    <row r="257" spans="1:16" ht="13.5">
      <c r="A257" s="78"/>
      <c r="B257" s="201"/>
      <c r="C257" s="78"/>
      <c r="D257" s="78"/>
      <c r="E257" s="248"/>
      <c r="F257" s="196" t="s">
        <v>719</v>
      </c>
      <c r="G257" s="198">
        <v>40</v>
      </c>
      <c r="H257" s="198"/>
      <c r="I257" s="78"/>
      <c r="J257" s="222" t="s">
        <v>568</v>
      </c>
      <c r="K257" s="275">
        <f>SUM(K255:K256)</f>
        <v>40</v>
      </c>
      <c r="L257" s="226">
        <f>SUM(L255:L256)</f>
        <v>0</v>
      </c>
      <c r="M257" s="103"/>
      <c r="N257" s="103"/>
      <c r="O257" s="103"/>
      <c r="P257" s="103"/>
    </row>
    <row r="258" spans="1:16" ht="13.5">
      <c r="A258" s="78"/>
      <c r="B258" s="241" t="s">
        <v>1373</v>
      </c>
      <c r="C258" s="253">
        <f>SUM(C249:C257)</f>
        <v>235</v>
      </c>
      <c r="D258" s="240">
        <f>SUM(D249:D257)</f>
        <v>0</v>
      </c>
      <c r="E258" s="248"/>
      <c r="F258" s="201" t="s">
        <v>564</v>
      </c>
      <c r="G258" s="198">
        <v>15</v>
      </c>
      <c r="H258" s="341"/>
      <c r="I258" s="78"/>
      <c r="J258" s="78"/>
      <c r="K258" s="78"/>
      <c r="L258" s="78"/>
      <c r="M258" s="103"/>
      <c r="N258" s="103"/>
      <c r="O258" s="103"/>
      <c r="P258" s="103"/>
    </row>
    <row r="259" spans="1:16" ht="13.5">
      <c r="A259" s="78"/>
      <c r="B259" s="201"/>
      <c r="C259" s="78"/>
      <c r="D259" s="78"/>
      <c r="E259" s="248"/>
      <c r="F259" s="222" t="s">
        <v>1135</v>
      </c>
      <c r="G259" s="349">
        <f>SUBTOTAL(9,G257:G258)</f>
        <v>55</v>
      </c>
      <c r="H259" s="385">
        <f>SUBTOTAL(9,H257:H258)</f>
        <v>0</v>
      </c>
      <c r="I259" s="495" t="s">
        <v>649</v>
      </c>
      <c r="J259" s="496"/>
      <c r="K259" s="496"/>
      <c r="L259" s="520"/>
      <c r="M259" s="103"/>
      <c r="N259" s="103"/>
      <c r="O259" s="103"/>
      <c r="P259" s="103"/>
    </row>
    <row r="260" spans="1:16" ht="13.5">
      <c r="A260" s="391" t="s">
        <v>639</v>
      </c>
      <c r="B260" s="413"/>
      <c r="C260" s="413"/>
      <c r="D260" s="417"/>
      <c r="E260" s="248"/>
      <c r="F260" s="387" t="s">
        <v>1375</v>
      </c>
      <c r="G260" s="276">
        <f>SUBTOTAL(9,G240:G259)</f>
        <v>1320</v>
      </c>
      <c r="H260" s="352">
        <f>SUBTOTAL(9,H240:H259)</f>
        <v>0</v>
      </c>
      <c r="I260" s="78"/>
      <c r="J260" s="201" t="s">
        <v>131</v>
      </c>
      <c r="K260" s="78">
        <v>50</v>
      </c>
      <c r="L260" s="78"/>
      <c r="M260" s="103"/>
      <c r="N260" s="103"/>
      <c r="O260" s="103"/>
      <c r="P260" s="103"/>
    </row>
    <row r="261" spans="1:16" ht="13.5">
      <c r="A261" s="78"/>
      <c r="B261" s="201" t="s">
        <v>134</v>
      </c>
      <c r="C261" s="78">
        <v>50</v>
      </c>
      <c r="D261" s="78"/>
      <c r="E261" s="248"/>
      <c r="F261" s="201"/>
      <c r="G261" s="78"/>
      <c r="H261" s="78"/>
      <c r="I261" s="78"/>
      <c r="J261" s="201"/>
      <c r="K261" s="78"/>
      <c r="L261" s="78"/>
      <c r="M261" s="103"/>
      <c r="N261" s="103"/>
      <c r="O261" s="103"/>
      <c r="P261" s="103"/>
    </row>
    <row r="262" spans="1:16" ht="13.5">
      <c r="A262" s="78"/>
      <c r="B262" s="201" t="s">
        <v>348</v>
      </c>
      <c r="C262" s="78">
        <v>45</v>
      </c>
      <c r="D262" s="78"/>
      <c r="E262" s="248"/>
      <c r="F262" s="201"/>
      <c r="G262" s="78"/>
      <c r="H262" s="78"/>
      <c r="I262" s="78"/>
      <c r="J262" s="222" t="s">
        <v>568</v>
      </c>
      <c r="K262" s="275">
        <f>SUM(K260:K261)</f>
        <v>50</v>
      </c>
      <c r="L262" s="226">
        <f>SUM(L260:L261)</f>
        <v>0</v>
      </c>
      <c r="M262" s="103"/>
      <c r="N262" s="103"/>
      <c r="O262" s="103"/>
      <c r="P262" s="103"/>
    </row>
    <row r="263" spans="1:16" ht="13.5">
      <c r="A263" s="78"/>
      <c r="B263" s="201" t="s">
        <v>480</v>
      </c>
      <c r="C263" s="78">
        <v>40</v>
      </c>
      <c r="D263" s="78"/>
      <c r="E263" s="391" t="s">
        <v>642</v>
      </c>
      <c r="F263" s="208"/>
      <c r="G263" s="208"/>
      <c r="H263" s="209"/>
      <c r="I263" s="78"/>
      <c r="J263" s="78"/>
      <c r="K263" s="78"/>
      <c r="L263" s="78"/>
      <c r="M263" s="103"/>
      <c r="N263" s="103"/>
      <c r="O263" s="103"/>
      <c r="P263" s="103"/>
    </row>
    <row r="264" spans="1:16" ht="13.5">
      <c r="A264" s="78"/>
      <c r="B264" s="201" t="s">
        <v>481</v>
      </c>
      <c r="C264" s="78">
        <v>25</v>
      </c>
      <c r="D264" s="78"/>
      <c r="E264" s="588" t="s">
        <v>609</v>
      </c>
      <c r="F264" s="404" t="s">
        <v>406</v>
      </c>
      <c r="G264" s="78"/>
      <c r="H264" s="78"/>
      <c r="I264" s="495" t="s">
        <v>650</v>
      </c>
      <c r="J264" s="496"/>
      <c r="K264" s="496"/>
      <c r="L264" s="520"/>
      <c r="M264" s="103"/>
      <c r="N264" s="103"/>
      <c r="O264" s="103"/>
      <c r="P264" s="103"/>
    </row>
    <row r="265" spans="1:16" ht="13.5">
      <c r="A265" s="78"/>
      <c r="B265" s="201" t="s">
        <v>482</v>
      </c>
      <c r="C265" s="78">
        <v>40</v>
      </c>
      <c r="D265" s="78"/>
      <c r="E265" s="589"/>
      <c r="F265" s="201" t="s">
        <v>501</v>
      </c>
      <c r="G265" s="78">
        <v>35</v>
      </c>
      <c r="H265" s="78"/>
      <c r="I265" s="78"/>
      <c r="J265" s="201" t="s">
        <v>132</v>
      </c>
      <c r="K265" s="78">
        <v>0</v>
      </c>
      <c r="L265" s="78"/>
      <c r="M265" s="103"/>
      <c r="N265" s="103"/>
      <c r="O265" s="103"/>
      <c r="P265" s="103"/>
    </row>
    <row r="266" spans="1:16" ht="13.5">
      <c r="A266" s="78"/>
      <c r="B266" s="201" t="s">
        <v>135</v>
      </c>
      <c r="C266" s="78">
        <v>200</v>
      </c>
      <c r="D266" s="78"/>
      <c r="E266" s="589"/>
      <c r="F266" s="201" t="s">
        <v>502</v>
      </c>
      <c r="G266" s="78">
        <v>110</v>
      </c>
      <c r="H266" s="78"/>
      <c r="I266" s="78"/>
      <c r="J266" s="201"/>
      <c r="K266" s="78"/>
      <c r="L266" s="78"/>
      <c r="M266" s="103"/>
      <c r="N266" s="103"/>
      <c r="O266" s="103"/>
      <c r="P266" s="103"/>
    </row>
    <row r="267" spans="1:16" ht="13.5">
      <c r="A267" s="78"/>
      <c r="B267" s="201" t="s">
        <v>483</v>
      </c>
      <c r="C267" s="78">
        <v>20</v>
      </c>
      <c r="D267" s="78"/>
      <c r="E267" s="589"/>
      <c r="F267" s="201" t="s">
        <v>163</v>
      </c>
      <c r="G267" s="78">
        <v>80</v>
      </c>
      <c r="H267" s="78"/>
      <c r="I267" s="78"/>
      <c r="J267" s="222" t="s">
        <v>568</v>
      </c>
      <c r="K267" s="275">
        <f>SUM(K265:K266)</f>
        <v>0</v>
      </c>
      <c r="L267" s="441">
        <f>SUM(L265:L266)</f>
        <v>0</v>
      </c>
      <c r="M267" s="103"/>
      <c r="N267" s="103"/>
      <c r="O267" s="103"/>
      <c r="P267" s="103"/>
    </row>
    <row r="268" spans="1:16" ht="13.5">
      <c r="A268" s="78"/>
      <c r="B268" s="201" t="s">
        <v>876</v>
      </c>
      <c r="C268" s="78">
        <v>15</v>
      </c>
      <c r="D268" s="78"/>
      <c r="E268" s="589"/>
      <c r="F268" s="201" t="s">
        <v>503</v>
      </c>
      <c r="G268" s="78">
        <v>10</v>
      </c>
      <c r="H268" s="78"/>
      <c r="I268" s="250"/>
      <c r="J268" s="78"/>
      <c r="K268" s="78"/>
      <c r="L268" s="215"/>
      <c r="M268" s="103"/>
      <c r="N268" s="103"/>
      <c r="O268" s="103"/>
      <c r="P268" s="103"/>
    </row>
    <row r="269" spans="1:16" ht="13.5">
      <c r="A269" s="78"/>
      <c r="B269" s="201" t="s">
        <v>136</v>
      </c>
      <c r="C269" s="78">
        <v>35</v>
      </c>
      <c r="D269" s="78"/>
      <c r="E269" s="589"/>
      <c r="F269" s="201" t="s">
        <v>504</v>
      </c>
      <c r="G269" s="78">
        <v>70</v>
      </c>
      <c r="H269" s="78"/>
      <c r="I269" s="207"/>
      <c r="J269" s="230"/>
      <c r="K269" s="230"/>
      <c r="L269" s="209"/>
      <c r="M269" s="103"/>
      <c r="N269" s="103"/>
      <c r="O269" s="103"/>
      <c r="P269" s="103"/>
    </row>
    <row r="270" spans="1:16" ht="13.5">
      <c r="A270" s="78"/>
      <c r="B270" s="201" t="s">
        <v>484</v>
      </c>
      <c r="C270" s="78">
        <v>10</v>
      </c>
      <c r="D270" s="78"/>
      <c r="E270" s="589"/>
      <c r="F270" s="404" t="s">
        <v>407</v>
      </c>
      <c r="G270" s="78"/>
      <c r="H270" s="78"/>
      <c r="I270" s="228"/>
      <c r="J270" s="196"/>
      <c r="K270" s="78"/>
      <c r="L270" s="215"/>
      <c r="M270" s="103"/>
      <c r="N270" s="103"/>
      <c r="O270" s="103"/>
      <c r="P270" s="103"/>
    </row>
    <row r="271" spans="1:16" ht="13.5">
      <c r="A271" s="78"/>
      <c r="B271" s="201" t="s">
        <v>559</v>
      </c>
      <c r="C271" s="78">
        <v>20</v>
      </c>
      <c r="D271" s="78"/>
      <c r="E271" s="589"/>
      <c r="F271" s="201" t="s">
        <v>496</v>
      </c>
      <c r="G271" s="78">
        <v>35</v>
      </c>
      <c r="H271" s="78"/>
      <c r="I271" s="250"/>
      <c r="J271" s="201"/>
      <c r="K271" s="78"/>
      <c r="L271" s="215"/>
      <c r="M271" s="103"/>
      <c r="N271" s="103"/>
      <c r="O271" s="103"/>
      <c r="P271" s="103"/>
    </row>
    <row r="272" spans="1:16" ht="13.5">
      <c r="A272" s="78"/>
      <c r="B272" s="201" t="s">
        <v>485</v>
      </c>
      <c r="C272" s="78">
        <v>10</v>
      </c>
      <c r="D272" s="78"/>
      <c r="E272" s="589"/>
      <c r="F272" s="201" t="s">
        <v>505</v>
      </c>
      <c r="G272" s="213">
        <v>0</v>
      </c>
      <c r="H272" s="213"/>
      <c r="I272" s="250"/>
      <c r="J272" s="203"/>
      <c r="K272" s="78"/>
      <c r="L272" s="247"/>
      <c r="M272" s="103"/>
      <c r="N272" s="103"/>
      <c r="O272" s="103"/>
      <c r="P272" s="103"/>
    </row>
    <row r="273" spans="1:16" ht="13.5">
      <c r="A273" s="78"/>
      <c r="B273" s="201" t="s">
        <v>165</v>
      </c>
      <c r="C273" s="78">
        <v>15</v>
      </c>
      <c r="D273" s="78"/>
      <c r="E273" s="589"/>
      <c r="F273" s="201" t="s">
        <v>164</v>
      </c>
      <c r="G273" s="213">
        <v>80</v>
      </c>
      <c r="H273" s="213"/>
      <c r="I273" s="250"/>
      <c r="J273" s="78"/>
      <c r="K273" s="78"/>
      <c r="L273" s="215"/>
      <c r="M273" s="103"/>
      <c r="N273" s="103"/>
      <c r="O273" s="103"/>
      <c r="P273" s="103"/>
    </row>
    <row r="274" spans="1:16" ht="13.5">
      <c r="A274" s="78"/>
      <c r="B274" s="201" t="s">
        <v>486</v>
      </c>
      <c r="C274" s="78">
        <v>30</v>
      </c>
      <c r="D274" s="78"/>
      <c r="E274" s="589"/>
      <c r="F274" s="201" t="s">
        <v>506</v>
      </c>
      <c r="G274" s="213">
        <v>35</v>
      </c>
      <c r="H274" s="213"/>
      <c r="I274" s="207"/>
      <c r="J274" s="230"/>
      <c r="K274" s="230"/>
      <c r="L274" s="209"/>
      <c r="M274" s="103"/>
      <c r="N274" s="103"/>
      <c r="O274" s="103"/>
      <c r="P274" s="103"/>
    </row>
    <row r="275" spans="1:16" ht="13.5">
      <c r="A275" s="78"/>
      <c r="B275" s="201" t="s">
        <v>487</v>
      </c>
      <c r="C275" s="78">
        <v>25</v>
      </c>
      <c r="D275" s="78"/>
      <c r="E275" s="589"/>
      <c r="F275" s="201" t="s">
        <v>1239</v>
      </c>
      <c r="G275" s="213">
        <v>115</v>
      </c>
      <c r="H275" s="213"/>
      <c r="I275" s="250"/>
      <c r="J275" s="201"/>
      <c r="K275" s="78"/>
      <c r="L275" s="215"/>
      <c r="M275" s="103"/>
      <c r="N275" s="103"/>
      <c r="O275" s="103"/>
      <c r="P275" s="103"/>
    </row>
    <row r="276" spans="1:16" ht="13.5">
      <c r="A276" s="78"/>
      <c r="B276" s="201" t="s">
        <v>488</v>
      </c>
      <c r="C276" s="78">
        <v>35</v>
      </c>
      <c r="D276" s="78"/>
      <c r="E276" s="590"/>
      <c r="F276" s="201" t="s">
        <v>959</v>
      </c>
      <c r="G276" s="347">
        <v>55</v>
      </c>
      <c r="H276" s="347"/>
      <c r="I276" s="250"/>
      <c r="J276" s="201"/>
      <c r="K276" s="78"/>
      <c r="L276" s="215"/>
      <c r="M276" s="103"/>
      <c r="N276" s="103"/>
      <c r="O276" s="103"/>
      <c r="P276" s="103"/>
    </row>
    <row r="277" spans="1:16" ht="13.5">
      <c r="A277" s="78"/>
      <c r="B277" s="201" t="s">
        <v>560</v>
      </c>
      <c r="C277" s="78">
        <v>25</v>
      </c>
      <c r="D277" s="78"/>
      <c r="E277" s="248"/>
      <c r="F277" s="201" t="s">
        <v>832</v>
      </c>
      <c r="G277" s="347">
        <v>40</v>
      </c>
      <c r="H277" s="379"/>
      <c r="I277" s="250"/>
      <c r="J277" s="203"/>
      <c r="K277" s="78"/>
      <c r="L277" s="247"/>
      <c r="M277" s="103"/>
      <c r="N277" s="103"/>
      <c r="O277" s="103"/>
      <c r="P277" s="103"/>
    </row>
    <row r="278" spans="1:16" ht="13.5">
      <c r="A278" s="78"/>
      <c r="B278" s="201" t="s">
        <v>489</v>
      </c>
      <c r="C278" s="78">
        <v>10</v>
      </c>
      <c r="D278" s="78"/>
      <c r="E278" s="248"/>
      <c r="F278" s="201" t="s">
        <v>83</v>
      </c>
      <c r="G278" s="78">
        <v>0</v>
      </c>
      <c r="H278" s="204"/>
      <c r="I278" s="250"/>
      <c r="J278" s="78"/>
      <c r="K278" s="78"/>
      <c r="L278" s="215"/>
      <c r="M278" s="103"/>
      <c r="N278" s="103"/>
      <c r="O278" s="103"/>
      <c r="P278" s="103"/>
    </row>
    <row r="279" spans="1:16" ht="13.5">
      <c r="A279" s="78"/>
      <c r="B279" s="201" t="s">
        <v>561</v>
      </c>
      <c r="C279" s="78">
        <v>10</v>
      </c>
      <c r="D279" s="78"/>
      <c r="E279" s="248"/>
      <c r="F279" s="196"/>
      <c r="G279" s="198"/>
      <c r="H279" s="78"/>
      <c r="I279" s="207"/>
      <c r="J279" s="230"/>
      <c r="K279" s="230"/>
      <c r="L279" s="209"/>
      <c r="M279" s="103"/>
      <c r="N279" s="103"/>
      <c r="O279" s="103"/>
      <c r="P279" s="103"/>
    </row>
    <row r="280" spans="1:16" ht="13.5">
      <c r="A280" s="78"/>
      <c r="B280" s="201" t="s">
        <v>1272</v>
      </c>
      <c r="C280" s="198">
        <v>15</v>
      </c>
      <c r="D280" s="78"/>
      <c r="E280" s="248"/>
      <c r="F280" s="222" t="s">
        <v>568</v>
      </c>
      <c r="G280" s="388">
        <f>SUM(G265:G269,G271:G278)</f>
        <v>665</v>
      </c>
      <c r="H280" s="385">
        <f>SUM(H265:H269,H271:H278)</f>
        <v>0</v>
      </c>
      <c r="I280" s="250"/>
      <c r="J280" s="201"/>
      <c r="K280" s="78"/>
      <c r="L280" s="215"/>
      <c r="M280" s="103"/>
      <c r="N280" s="103"/>
      <c r="O280" s="103"/>
      <c r="P280" s="103"/>
    </row>
    <row r="281" spans="1:16" ht="13.5">
      <c r="A281" s="78"/>
      <c r="B281" s="201"/>
      <c r="C281" s="198"/>
      <c r="D281" s="78"/>
      <c r="E281" s="251"/>
      <c r="F281" s="196"/>
      <c r="G281" s="198"/>
      <c r="H281" s="78"/>
      <c r="I281" s="250"/>
      <c r="J281" s="201"/>
      <c r="K281" s="78"/>
      <c r="L281" s="215"/>
      <c r="M281" s="103"/>
      <c r="N281" s="103"/>
      <c r="O281" s="103"/>
      <c r="P281" s="103"/>
    </row>
    <row r="282" spans="1:16" ht="13.5">
      <c r="A282" s="78"/>
      <c r="B282" s="241" t="s">
        <v>1374</v>
      </c>
      <c r="C282" s="252">
        <f>SUM(C261:C281)</f>
        <v>675</v>
      </c>
      <c r="D282" s="240">
        <f>SUM(D261:D281)</f>
        <v>0</v>
      </c>
      <c r="E282" s="78"/>
      <c r="F282" s="203"/>
      <c r="G282" s="198"/>
      <c r="H282" s="210"/>
      <c r="I282" s="250"/>
      <c r="J282" s="203"/>
      <c r="K282" s="78"/>
      <c r="L282" s="247"/>
      <c r="M282" s="103"/>
      <c r="N282" s="103"/>
      <c r="O282" s="103"/>
      <c r="P282" s="103"/>
    </row>
  </sheetData>
  <sheetProtection/>
  <mergeCells count="68">
    <mergeCell ref="K214:L214"/>
    <mergeCell ref="I190:L190"/>
    <mergeCell ref="I215:J215"/>
    <mergeCell ref="E264:E276"/>
    <mergeCell ref="I254:L254"/>
    <mergeCell ref="I259:L259"/>
    <mergeCell ref="I264:L264"/>
    <mergeCell ref="E219:E234"/>
    <mergeCell ref="E239:E255"/>
    <mergeCell ref="A1:D1"/>
    <mergeCell ref="A2:D2"/>
    <mergeCell ref="E1:G1"/>
    <mergeCell ref="E2:G2"/>
    <mergeCell ref="A5:D5"/>
    <mergeCell ref="K215:L215"/>
    <mergeCell ref="I158:L158"/>
    <mergeCell ref="I180:L180"/>
    <mergeCell ref="I214:J214"/>
    <mergeCell ref="I132:L132"/>
    <mergeCell ref="I7:L7"/>
    <mergeCell ref="I143:J143"/>
    <mergeCell ref="K143:L143"/>
    <mergeCell ref="I147:L147"/>
    <mergeCell ref="I76:L76"/>
    <mergeCell ref="O233:P234"/>
    <mergeCell ref="M21:P21"/>
    <mergeCell ref="M37:P37"/>
    <mergeCell ref="I41:L41"/>
    <mergeCell ref="K73:L73"/>
    <mergeCell ref="O235:P236"/>
    <mergeCell ref="N237:N238"/>
    <mergeCell ref="O237:P238"/>
    <mergeCell ref="N235:N236"/>
    <mergeCell ref="M94:P94"/>
    <mergeCell ref="M110:P110"/>
    <mergeCell ref="N233:N234"/>
    <mergeCell ref="M3:P3"/>
    <mergeCell ref="M2:P2"/>
    <mergeCell ref="I1:J1"/>
    <mergeCell ref="K1:L1"/>
    <mergeCell ref="K2:L2"/>
    <mergeCell ref="H3:I3"/>
    <mergeCell ref="I2:J2"/>
    <mergeCell ref="I144:J144"/>
    <mergeCell ref="A76:D76"/>
    <mergeCell ref="A91:D91"/>
    <mergeCell ref="A102:D102"/>
    <mergeCell ref="K144:L144"/>
    <mergeCell ref="I72:J72"/>
    <mergeCell ref="A72:D72"/>
    <mergeCell ref="E72:G72"/>
    <mergeCell ref="A73:D73"/>
    <mergeCell ref="E73:G73"/>
    <mergeCell ref="I119:L119"/>
    <mergeCell ref="I77:L77"/>
    <mergeCell ref="I95:L95"/>
    <mergeCell ref="I66:L66"/>
    <mergeCell ref="I73:J73"/>
    <mergeCell ref="M51:P51"/>
    <mergeCell ref="K72:L72"/>
    <mergeCell ref="A215:D215"/>
    <mergeCell ref="E215:G215"/>
    <mergeCell ref="A143:D143"/>
    <mergeCell ref="E143:G143"/>
    <mergeCell ref="A144:D144"/>
    <mergeCell ref="E144:G144"/>
    <mergeCell ref="A214:D214"/>
    <mergeCell ref="E214:G214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7" r:id="rId4"/>
  <headerFooter alignWithMargins="0">
    <oddHeader>&amp;L&amp;"ＭＳ Ｐ明朝,標準"&amp;14&amp;U沖縄タイムス　　（30.9）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  <col min="17" max="17" width="4.625" style="0" customWidth="1"/>
  </cols>
  <sheetData>
    <row r="1" spans="1:16" ht="13.5">
      <c r="A1" s="609" t="s">
        <v>543</v>
      </c>
      <c r="B1" s="609"/>
      <c r="C1" s="609"/>
      <c r="D1" s="609"/>
      <c r="E1" s="610" t="s">
        <v>544</v>
      </c>
      <c r="F1" s="611"/>
      <c r="G1" s="612"/>
      <c r="H1" s="10" t="s">
        <v>545</v>
      </c>
      <c r="I1" s="609" t="s">
        <v>546</v>
      </c>
      <c r="J1" s="609"/>
      <c r="K1" s="609" t="s">
        <v>547</v>
      </c>
      <c r="L1" s="609"/>
      <c r="P1" s="12" t="s">
        <v>7</v>
      </c>
    </row>
    <row r="2" spans="1:16" ht="17.25">
      <c r="A2" s="613"/>
      <c r="B2" s="614"/>
      <c r="C2" s="614"/>
      <c r="D2" s="615"/>
      <c r="E2" s="618"/>
      <c r="F2" s="619"/>
      <c r="G2" s="620"/>
      <c r="H2" s="11"/>
      <c r="I2" s="621">
        <f>P33</f>
        <v>0</v>
      </c>
      <c r="J2" s="621"/>
      <c r="K2" s="622"/>
      <c r="L2" s="622"/>
      <c r="M2" s="616"/>
      <c r="N2" s="617"/>
      <c r="O2" s="617"/>
      <c r="P2" s="617"/>
    </row>
    <row r="3" spans="2:16" ht="14.25">
      <c r="B3" s="18"/>
      <c r="C3" s="18"/>
      <c r="D3" s="18"/>
      <c r="H3" s="592"/>
      <c r="I3" s="593"/>
      <c r="J3" s="9"/>
      <c r="M3" s="594" t="s">
        <v>549</v>
      </c>
      <c r="N3" s="594"/>
      <c r="O3" s="594"/>
      <c r="P3" s="594"/>
    </row>
    <row r="4" spans="1:16" ht="13.5">
      <c r="A4" s="47"/>
      <c r="B4" s="4" t="s">
        <v>550</v>
      </c>
      <c r="C4" s="4" t="s">
        <v>546</v>
      </c>
      <c r="D4" s="14" t="s">
        <v>1075</v>
      </c>
      <c r="E4" s="13"/>
      <c r="F4" s="4" t="s">
        <v>550</v>
      </c>
      <c r="G4" s="4" t="s">
        <v>546</v>
      </c>
      <c r="H4" s="14" t="s">
        <v>1075</v>
      </c>
      <c r="I4" s="13"/>
      <c r="J4" s="4" t="s">
        <v>550</v>
      </c>
      <c r="K4" s="4" t="s">
        <v>546</v>
      </c>
      <c r="L4" s="14" t="s">
        <v>1075</v>
      </c>
      <c r="M4" s="13"/>
      <c r="N4" s="4" t="s">
        <v>550</v>
      </c>
      <c r="O4" s="4" t="s">
        <v>546</v>
      </c>
      <c r="P4" s="14" t="s">
        <v>1075</v>
      </c>
    </row>
    <row r="5" spans="1:16" ht="13.5">
      <c r="A5" s="599" t="s">
        <v>1074</v>
      </c>
      <c r="B5" s="600"/>
      <c r="C5" s="601"/>
      <c r="D5" s="49"/>
      <c r="E5" s="29"/>
      <c r="F5" s="34"/>
      <c r="G5" s="38"/>
      <c r="H5" s="75"/>
      <c r="I5" s="29"/>
      <c r="J5" s="34"/>
      <c r="K5" s="38"/>
      <c r="L5" s="75"/>
      <c r="M5" s="29"/>
      <c r="N5" s="34"/>
      <c r="O5" s="38"/>
      <c r="P5" s="75"/>
    </row>
    <row r="6" spans="1:16" ht="13.5">
      <c r="A6" s="602" t="s">
        <v>403</v>
      </c>
      <c r="B6" s="603"/>
      <c r="C6" s="603"/>
      <c r="D6" s="603"/>
      <c r="E6" s="603"/>
      <c r="F6" s="603"/>
      <c r="G6" s="603"/>
      <c r="H6" s="604"/>
      <c r="I6" s="602" t="s">
        <v>1096</v>
      </c>
      <c r="J6" s="603"/>
      <c r="K6" s="604"/>
      <c r="L6" s="65"/>
      <c r="M6" s="602" t="s">
        <v>1107</v>
      </c>
      <c r="N6" s="603"/>
      <c r="O6" s="604"/>
      <c r="P6" s="21"/>
    </row>
    <row r="7" spans="1:16" ht="13.5">
      <c r="A7" s="2"/>
      <c r="B7" s="23" t="s">
        <v>687</v>
      </c>
      <c r="C7" s="24">
        <v>1281</v>
      </c>
      <c r="D7" s="26"/>
      <c r="E7" s="32"/>
      <c r="F7" s="22" t="s">
        <v>1248</v>
      </c>
      <c r="G7" s="35">
        <v>5</v>
      </c>
      <c r="H7" s="26"/>
      <c r="I7" s="40"/>
      <c r="J7" s="22" t="s">
        <v>1104</v>
      </c>
      <c r="K7" s="35">
        <v>22</v>
      </c>
      <c r="L7" s="28"/>
      <c r="M7" s="29"/>
      <c r="N7" s="22" t="s">
        <v>1108</v>
      </c>
      <c r="O7" s="34">
        <v>29</v>
      </c>
      <c r="P7" s="38"/>
    </row>
    <row r="8" spans="1:16" ht="13.5">
      <c r="A8" s="2"/>
      <c r="B8" s="23" t="s">
        <v>1271</v>
      </c>
      <c r="C8" s="24">
        <v>925</v>
      </c>
      <c r="D8" s="26"/>
      <c r="E8" s="32"/>
      <c r="F8" s="22" t="s">
        <v>1249</v>
      </c>
      <c r="G8" s="35">
        <v>2</v>
      </c>
      <c r="H8" s="26"/>
      <c r="I8" s="32"/>
      <c r="J8" s="22" t="s">
        <v>1265</v>
      </c>
      <c r="K8" s="35">
        <v>83</v>
      </c>
      <c r="L8" s="26"/>
      <c r="M8" s="44"/>
      <c r="N8" s="82" t="s">
        <v>175</v>
      </c>
      <c r="O8" s="84">
        <v>350</v>
      </c>
      <c r="P8" s="86"/>
    </row>
    <row r="9" spans="1:16" ht="13.5">
      <c r="A9" s="2"/>
      <c r="B9" s="23" t="s">
        <v>1062</v>
      </c>
      <c r="C9" s="24">
        <v>365</v>
      </c>
      <c r="D9" s="26"/>
      <c r="E9" s="32"/>
      <c r="F9" s="22" t="s">
        <v>1250</v>
      </c>
      <c r="G9" s="26">
        <v>5</v>
      </c>
      <c r="H9" s="26"/>
      <c r="I9" s="32"/>
      <c r="J9" s="22" t="s">
        <v>1103</v>
      </c>
      <c r="K9" s="35">
        <v>10</v>
      </c>
      <c r="L9" s="26"/>
      <c r="M9" s="1"/>
      <c r="N9" s="85" t="s">
        <v>1267</v>
      </c>
      <c r="O9" s="25"/>
      <c r="P9" s="26"/>
    </row>
    <row r="10" spans="1:16" ht="13.5">
      <c r="A10" s="2"/>
      <c r="B10" s="88" t="s">
        <v>688</v>
      </c>
      <c r="C10" s="24">
        <v>0</v>
      </c>
      <c r="D10" s="26"/>
      <c r="E10" s="32"/>
      <c r="F10" s="22" t="s">
        <v>1251</v>
      </c>
      <c r="G10" s="26">
        <v>3</v>
      </c>
      <c r="H10" s="26"/>
      <c r="I10" s="32"/>
      <c r="J10" s="22" t="s">
        <v>1266</v>
      </c>
      <c r="K10" s="26">
        <v>28</v>
      </c>
      <c r="L10" s="26"/>
      <c r="M10" s="1"/>
      <c r="N10" s="23"/>
      <c r="O10" s="25"/>
      <c r="P10" s="26"/>
    </row>
    <row r="11" spans="1:16" ht="13.5">
      <c r="A11" s="2"/>
      <c r="B11" s="23" t="s">
        <v>689</v>
      </c>
      <c r="C11" s="24">
        <v>530</v>
      </c>
      <c r="D11" s="26"/>
      <c r="E11" s="32"/>
      <c r="F11" s="22" t="s">
        <v>1252</v>
      </c>
      <c r="G11" s="35">
        <v>2</v>
      </c>
      <c r="H11" s="26"/>
      <c r="I11" s="32"/>
      <c r="J11" s="22" t="s">
        <v>75</v>
      </c>
      <c r="K11" s="26">
        <v>17</v>
      </c>
      <c r="L11" s="26"/>
      <c r="M11" s="1"/>
      <c r="N11" s="23"/>
      <c r="O11" s="25"/>
      <c r="P11" s="26"/>
    </row>
    <row r="12" spans="1:16" ht="13.5">
      <c r="A12" s="2"/>
      <c r="B12" s="23" t="s">
        <v>1063</v>
      </c>
      <c r="C12" s="24">
        <v>816</v>
      </c>
      <c r="D12" s="26"/>
      <c r="E12" s="32"/>
      <c r="F12" s="22" t="s">
        <v>1253</v>
      </c>
      <c r="G12" s="35">
        <v>3</v>
      </c>
      <c r="H12" s="26"/>
      <c r="I12" s="32"/>
      <c r="J12" s="22" t="s">
        <v>695</v>
      </c>
      <c r="K12" s="35">
        <v>96</v>
      </c>
      <c r="L12" s="26"/>
      <c r="M12" s="1"/>
      <c r="N12" s="22"/>
      <c r="O12" s="25"/>
      <c r="P12" s="26"/>
    </row>
    <row r="13" spans="1:16" ht="13.5">
      <c r="A13" s="2"/>
      <c r="B13" s="23" t="s">
        <v>1065</v>
      </c>
      <c r="C13" s="24">
        <v>608</v>
      </c>
      <c r="D13" s="26"/>
      <c r="E13" s="32"/>
      <c r="F13" s="22" t="s">
        <v>1254</v>
      </c>
      <c r="G13" s="35">
        <v>4</v>
      </c>
      <c r="H13" s="26"/>
      <c r="I13" s="32"/>
      <c r="J13" s="22"/>
      <c r="K13" s="35"/>
      <c r="L13" s="26"/>
      <c r="M13" s="1"/>
      <c r="N13" s="22"/>
      <c r="O13" s="25"/>
      <c r="P13" s="26"/>
    </row>
    <row r="14" spans="1:16" ht="13.5">
      <c r="A14" s="2"/>
      <c r="B14" s="23" t="s">
        <v>690</v>
      </c>
      <c r="C14" s="24">
        <v>368</v>
      </c>
      <c r="D14" s="26"/>
      <c r="E14" s="32"/>
      <c r="F14" s="22" t="s">
        <v>1255</v>
      </c>
      <c r="G14" s="35">
        <v>4</v>
      </c>
      <c r="H14" s="26"/>
      <c r="I14" s="32"/>
      <c r="J14" s="22"/>
      <c r="K14" s="35"/>
      <c r="L14" s="26"/>
      <c r="M14" s="1"/>
      <c r="N14" s="22"/>
      <c r="O14" s="25"/>
      <c r="P14" s="26"/>
    </row>
    <row r="15" spans="1:16" ht="13.5">
      <c r="A15" s="2"/>
      <c r="B15" s="23" t="s">
        <v>691</v>
      </c>
      <c r="C15" s="24">
        <v>393</v>
      </c>
      <c r="D15" s="26"/>
      <c r="E15" s="32"/>
      <c r="F15" s="23" t="s">
        <v>1256</v>
      </c>
      <c r="G15" s="24">
        <v>3</v>
      </c>
      <c r="H15" s="26"/>
      <c r="I15" s="32"/>
      <c r="J15" s="22"/>
      <c r="K15" s="35"/>
      <c r="L15" s="26"/>
      <c r="M15" s="1"/>
      <c r="N15" s="22"/>
      <c r="O15" s="25"/>
      <c r="P15" s="26"/>
    </row>
    <row r="16" spans="1:16" ht="13.5">
      <c r="A16" s="2"/>
      <c r="B16" s="83" t="s">
        <v>1240</v>
      </c>
      <c r="C16" s="24">
        <v>22</v>
      </c>
      <c r="D16" s="26"/>
      <c r="E16" s="32"/>
      <c r="F16" s="22" t="s">
        <v>1257</v>
      </c>
      <c r="G16" s="35">
        <v>5</v>
      </c>
      <c r="H16" s="33"/>
      <c r="I16" s="32"/>
      <c r="J16" s="23"/>
      <c r="K16" s="24"/>
      <c r="L16" s="26"/>
      <c r="M16" s="1"/>
      <c r="N16" s="39"/>
      <c r="O16" s="64"/>
      <c r="P16" s="64"/>
    </row>
    <row r="17" spans="1:16" ht="13.5">
      <c r="A17" s="2"/>
      <c r="B17" s="23" t="s">
        <v>692</v>
      </c>
      <c r="C17" s="24">
        <v>192</v>
      </c>
      <c r="D17" s="26"/>
      <c r="E17" s="32"/>
      <c r="F17" s="23" t="s">
        <v>1258</v>
      </c>
      <c r="G17" s="24">
        <v>1</v>
      </c>
      <c r="H17" s="26"/>
      <c r="I17" s="32"/>
      <c r="J17" s="22"/>
      <c r="K17" s="35"/>
      <c r="L17" s="33"/>
      <c r="M17" s="1"/>
      <c r="N17" s="39"/>
      <c r="O17" s="64"/>
      <c r="P17" s="64"/>
    </row>
    <row r="18" spans="1:16" ht="13.5">
      <c r="A18" s="2"/>
      <c r="B18" s="23" t="s">
        <v>1070</v>
      </c>
      <c r="C18" s="24">
        <v>58</v>
      </c>
      <c r="D18" s="26"/>
      <c r="E18" s="32"/>
      <c r="F18" s="22" t="s">
        <v>1259</v>
      </c>
      <c r="G18" s="35">
        <v>5</v>
      </c>
      <c r="H18" s="37"/>
      <c r="I18" s="32"/>
      <c r="J18" s="23"/>
      <c r="K18" s="24"/>
      <c r="L18" s="26"/>
      <c r="M18" s="1"/>
      <c r="N18" s="39"/>
      <c r="O18" s="64"/>
      <c r="P18" s="64"/>
    </row>
    <row r="19" spans="1:16" ht="13.5">
      <c r="A19" s="2"/>
      <c r="B19" s="23" t="s">
        <v>1072</v>
      </c>
      <c r="C19" s="24">
        <v>90</v>
      </c>
      <c r="D19" s="26"/>
      <c r="E19" s="32"/>
      <c r="F19" s="22" t="s">
        <v>1085</v>
      </c>
      <c r="G19" s="35">
        <v>4</v>
      </c>
      <c r="H19" s="37"/>
      <c r="I19" s="32"/>
      <c r="J19" s="22"/>
      <c r="K19" s="35"/>
      <c r="L19" s="37"/>
      <c r="M19" s="1"/>
      <c r="N19" s="39"/>
      <c r="O19" s="64"/>
      <c r="P19" s="64"/>
    </row>
    <row r="20" spans="1:16" ht="13.5">
      <c r="A20" s="2"/>
      <c r="B20" s="23" t="s">
        <v>694</v>
      </c>
      <c r="C20" s="24">
        <v>3</v>
      </c>
      <c r="D20" s="26"/>
      <c r="E20" s="41"/>
      <c r="F20" s="22" t="s">
        <v>1260</v>
      </c>
      <c r="G20" s="35">
        <v>3</v>
      </c>
      <c r="H20" s="37"/>
      <c r="I20" s="32"/>
      <c r="J20" s="22"/>
      <c r="K20" s="35"/>
      <c r="L20" s="37"/>
      <c r="M20" s="1"/>
      <c r="N20" s="39"/>
      <c r="O20" s="64"/>
      <c r="P20" s="64"/>
    </row>
    <row r="21" spans="1:16" ht="13.5">
      <c r="A21" s="2"/>
      <c r="B21" s="23" t="s">
        <v>685</v>
      </c>
      <c r="C21" s="24">
        <v>17</v>
      </c>
      <c r="D21" s="26"/>
      <c r="E21" s="32"/>
      <c r="F21" s="22" t="s">
        <v>1261</v>
      </c>
      <c r="G21" s="35">
        <v>4</v>
      </c>
      <c r="H21" s="37"/>
      <c r="I21" s="41"/>
      <c r="J21" s="22"/>
      <c r="K21" s="35"/>
      <c r="L21" s="37"/>
      <c r="M21" s="1"/>
      <c r="N21" s="39"/>
      <c r="O21" s="64"/>
      <c r="P21" s="64"/>
    </row>
    <row r="22" spans="1:16" ht="13.5">
      <c r="A22" s="2"/>
      <c r="B22" s="23" t="s">
        <v>693</v>
      </c>
      <c r="C22" s="24">
        <v>5</v>
      </c>
      <c r="D22" s="26"/>
      <c r="E22" s="32"/>
      <c r="F22" s="22" t="s">
        <v>1262</v>
      </c>
      <c r="G22" s="35">
        <v>5</v>
      </c>
      <c r="H22" s="87"/>
      <c r="I22" s="32"/>
      <c r="J22" s="22"/>
      <c r="K22" s="35"/>
      <c r="L22" s="37"/>
      <c r="M22" s="1"/>
      <c r="N22" s="39"/>
      <c r="O22" s="64"/>
      <c r="P22" s="64"/>
    </row>
    <row r="23" spans="1:16" ht="13.5">
      <c r="A23" s="2"/>
      <c r="B23" s="23" t="s">
        <v>1246</v>
      </c>
      <c r="C23" s="24">
        <v>3</v>
      </c>
      <c r="D23" s="26"/>
      <c r="E23" s="32"/>
      <c r="F23" s="22" t="s">
        <v>1263</v>
      </c>
      <c r="G23" s="26">
        <v>3</v>
      </c>
      <c r="H23" s="26"/>
      <c r="I23" s="32"/>
      <c r="J23" s="30" t="s">
        <v>1111</v>
      </c>
      <c r="K23" s="68">
        <f>SUM(K7:K22)</f>
        <v>256</v>
      </c>
      <c r="L23" s="69">
        <f>SUM(L7:L22)</f>
        <v>0</v>
      </c>
      <c r="M23" s="1"/>
      <c r="N23" s="52"/>
      <c r="O23" s="53"/>
      <c r="P23" s="53"/>
    </row>
    <row r="24" spans="1:16" ht="13.5">
      <c r="A24" s="2"/>
      <c r="B24" s="22" t="s">
        <v>1247</v>
      </c>
      <c r="C24" s="24">
        <v>10</v>
      </c>
      <c r="D24" s="26"/>
      <c r="E24" s="32"/>
      <c r="F24" s="50" t="s">
        <v>1264</v>
      </c>
      <c r="G24" s="42">
        <v>4</v>
      </c>
      <c r="H24" s="26"/>
      <c r="I24" s="29"/>
      <c r="J24" s="22"/>
      <c r="K24" s="54"/>
      <c r="L24" s="64"/>
      <c r="M24" s="44"/>
      <c r="N24" s="52"/>
      <c r="O24" s="53"/>
      <c r="P24" s="5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/>
      <c r="M25" s="29"/>
      <c r="N25" s="22"/>
      <c r="O25" s="54"/>
      <c r="P25" s="64"/>
    </row>
    <row r="26" spans="1:16" ht="13.5">
      <c r="A26" s="2"/>
      <c r="B26" s="23"/>
      <c r="C26" s="24"/>
      <c r="D26" s="26"/>
      <c r="E26" s="32"/>
      <c r="F26" s="22"/>
      <c r="G26" s="35"/>
      <c r="H26" s="26"/>
      <c r="I26" s="32"/>
      <c r="J26" s="5"/>
      <c r="K26" s="15"/>
      <c r="L26" s="8"/>
      <c r="M26" s="32"/>
      <c r="N26" s="5" t="s">
        <v>1111</v>
      </c>
      <c r="O26" s="66">
        <f>SUM(O7:O25)</f>
        <v>379</v>
      </c>
      <c r="P26" s="69">
        <f>SUM(P7:P25)</f>
        <v>0</v>
      </c>
    </row>
    <row r="27" spans="1:16" ht="13.5">
      <c r="A27" s="2"/>
      <c r="B27" s="23"/>
      <c r="C27" s="24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1111</v>
      </c>
      <c r="C29" s="17">
        <f>SUM(C7:C28)</f>
        <v>5686</v>
      </c>
      <c r="D29" s="69">
        <f>SUM(D7:D28)</f>
        <v>0</v>
      </c>
      <c r="E29" s="32"/>
      <c r="F29" s="5" t="s">
        <v>1111</v>
      </c>
      <c r="G29" s="17">
        <f>SUM(G7:G28)</f>
        <v>65</v>
      </c>
      <c r="H29" s="17">
        <f>SUM(H7:H28)</f>
        <v>0</v>
      </c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5" t="s">
        <v>1110</v>
      </c>
      <c r="N33" s="596"/>
      <c r="O33" s="607">
        <f>C29+G29+K23+O26</f>
        <v>6386</v>
      </c>
      <c r="P33" s="605">
        <f>D29+H29+L23+P26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97"/>
      <c r="N34" s="598"/>
      <c r="O34" s="608"/>
      <c r="P34" s="606"/>
    </row>
    <row r="35" spans="1:19" ht="13.5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</row>
    <row r="36" spans="1:19" ht="13.5" customHeight="1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</row>
    <row r="37" spans="1:19" ht="13.5" customHeight="1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</row>
    <row r="38" spans="1:19" ht="13.5" customHeight="1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</row>
    <row r="39" spans="1:19" ht="13.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</row>
    <row r="40" spans="1:19" ht="13.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</row>
    <row r="41" spans="1:19" ht="13.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</row>
  </sheetData>
  <sheetProtection/>
  <mergeCells count="18">
    <mergeCell ref="A1:D1"/>
    <mergeCell ref="E1:G1"/>
    <mergeCell ref="I1:J1"/>
    <mergeCell ref="A2:D2"/>
    <mergeCell ref="K1:L1"/>
    <mergeCell ref="M2:P2"/>
    <mergeCell ref="E2:G2"/>
    <mergeCell ref="I2:J2"/>
    <mergeCell ref="K2:L2"/>
    <mergeCell ref="H3:I3"/>
    <mergeCell ref="M3:P3"/>
    <mergeCell ref="M33:N34"/>
    <mergeCell ref="A5:C5"/>
    <mergeCell ref="M6:O6"/>
    <mergeCell ref="I6:K6"/>
    <mergeCell ref="P33:P34"/>
    <mergeCell ref="O33:O34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&amp;L八重山日報　平成２７年９月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09" t="s">
        <v>543</v>
      </c>
      <c r="B1" s="609"/>
      <c r="C1" s="609"/>
      <c r="D1" s="609"/>
      <c r="E1" s="610" t="s">
        <v>544</v>
      </c>
      <c r="F1" s="611"/>
      <c r="G1" s="612"/>
      <c r="H1" s="10" t="s">
        <v>545</v>
      </c>
      <c r="I1" s="609" t="s">
        <v>546</v>
      </c>
      <c r="J1" s="609"/>
      <c r="K1" s="609" t="s">
        <v>547</v>
      </c>
      <c r="L1" s="609"/>
      <c r="P1" s="12" t="s">
        <v>7</v>
      </c>
    </row>
    <row r="2" spans="1:16" ht="17.25">
      <c r="A2" s="613"/>
      <c r="B2" s="614"/>
      <c r="C2" s="614"/>
      <c r="D2" s="615"/>
      <c r="E2" s="618"/>
      <c r="F2" s="619"/>
      <c r="G2" s="620"/>
      <c r="H2" s="11"/>
      <c r="I2" s="621">
        <f>P33</f>
        <v>0</v>
      </c>
      <c r="J2" s="621"/>
      <c r="K2" s="622"/>
      <c r="L2" s="622"/>
      <c r="M2" s="616"/>
      <c r="N2" s="617"/>
      <c r="O2" s="617"/>
      <c r="P2" s="617"/>
    </row>
    <row r="3" spans="2:16" ht="14.25">
      <c r="B3" s="18"/>
      <c r="C3" s="18"/>
      <c r="D3" s="18"/>
      <c r="H3" s="592"/>
      <c r="I3" s="593"/>
      <c r="J3" s="9"/>
      <c r="M3" s="594" t="s">
        <v>549</v>
      </c>
      <c r="N3" s="594"/>
      <c r="O3" s="594"/>
      <c r="P3" s="594"/>
    </row>
    <row r="4" spans="1:16" ht="13.5">
      <c r="A4" s="47"/>
      <c r="B4" s="4" t="s">
        <v>550</v>
      </c>
      <c r="C4" s="4" t="s">
        <v>546</v>
      </c>
      <c r="D4" s="14" t="s">
        <v>1075</v>
      </c>
      <c r="E4" s="13"/>
      <c r="F4" s="4" t="s">
        <v>550</v>
      </c>
      <c r="G4" s="4" t="s">
        <v>546</v>
      </c>
      <c r="H4" s="14" t="s">
        <v>1075</v>
      </c>
      <c r="I4" s="13"/>
      <c r="J4" s="4" t="s">
        <v>550</v>
      </c>
      <c r="K4" s="4" t="s">
        <v>546</v>
      </c>
      <c r="L4" s="14" t="s">
        <v>1075</v>
      </c>
      <c r="M4" s="13"/>
      <c r="N4" s="4" t="s">
        <v>550</v>
      </c>
      <c r="O4" s="4" t="s">
        <v>546</v>
      </c>
      <c r="P4" s="14" t="s">
        <v>1075</v>
      </c>
    </row>
    <row r="5" spans="1:16" ht="13.5">
      <c r="A5" s="599" t="s">
        <v>1152</v>
      </c>
      <c r="B5" s="600"/>
      <c r="C5" s="601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02" t="s">
        <v>191</v>
      </c>
      <c r="B6" s="603"/>
      <c r="C6" s="604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192</v>
      </c>
      <c r="C7" s="24">
        <v>10130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193</v>
      </c>
      <c r="C8" s="24">
        <v>1713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194</v>
      </c>
      <c r="C9" s="24">
        <v>860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26"/>
    </row>
    <row r="10" spans="1:16" ht="13.5">
      <c r="A10" s="2"/>
      <c r="B10" s="23" t="s">
        <v>195</v>
      </c>
      <c r="C10" s="24">
        <v>819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26"/>
    </row>
    <row r="11" spans="1:16" ht="13.5">
      <c r="A11" s="2"/>
      <c r="B11" s="23" t="s">
        <v>196</v>
      </c>
      <c r="C11" s="24">
        <v>1106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26"/>
    </row>
    <row r="12" spans="1:16" ht="13.5">
      <c r="A12" s="2"/>
      <c r="B12" s="23" t="s">
        <v>197</v>
      </c>
      <c r="C12" s="24">
        <v>206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26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26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26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26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26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26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26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26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26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26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26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26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26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26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26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1111</v>
      </c>
      <c r="C29" s="17">
        <f>SUM(C7:C28)</f>
        <v>14834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5" t="s">
        <v>190</v>
      </c>
      <c r="N33" s="596"/>
      <c r="O33" s="607">
        <f>C29+G22+K25</f>
        <v>14834</v>
      </c>
      <c r="P33" s="605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97"/>
      <c r="N34" s="598"/>
      <c r="O34" s="608"/>
      <c r="P34" s="606"/>
    </row>
  </sheetData>
  <sheetProtection/>
  <mergeCells count="16">
    <mergeCell ref="M2:P2"/>
    <mergeCell ref="A5:C5"/>
    <mergeCell ref="A6:C6"/>
    <mergeCell ref="M33:N34"/>
    <mergeCell ref="H3:I3"/>
    <mergeCell ref="M3:P3"/>
    <mergeCell ref="O33:O34"/>
    <mergeCell ref="P33:P34"/>
    <mergeCell ref="A1:D1"/>
    <mergeCell ref="E1:G1"/>
    <mergeCell ref="I1:J1"/>
    <mergeCell ref="K1:L1"/>
    <mergeCell ref="A2:D2"/>
    <mergeCell ref="E2:G2"/>
    <mergeCell ref="I2:J2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&amp;L宮古毎日　平成２５年５月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K44" sqref="K44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09" t="s">
        <v>543</v>
      </c>
      <c r="B1" s="609"/>
      <c r="C1" s="609"/>
      <c r="D1" s="609"/>
      <c r="E1" s="610" t="s">
        <v>544</v>
      </c>
      <c r="F1" s="611"/>
      <c r="G1" s="612"/>
      <c r="H1" s="10" t="s">
        <v>545</v>
      </c>
      <c r="I1" s="609" t="s">
        <v>546</v>
      </c>
      <c r="J1" s="609"/>
      <c r="K1" s="609" t="s">
        <v>547</v>
      </c>
      <c r="L1" s="609"/>
      <c r="P1" s="12" t="s">
        <v>541</v>
      </c>
    </row>
    <row r="2" spans="1:16" ht="17.25">
      <c r="A2" s="613"/>
      <c r="B2" s="614"/>
      <c r="C2" s="614"/>
      <c r="D2" s="615"/>
      <c r="E2" s="618"/>
      <c r="F2" s="619"/>
      <c r="G2" s="620"/>
      <c r="H2" s="11"/>
      <c r="I2" s="621">
        <f>P33</f>
        <v>0</v>
      </c>
      <c r="J2" s="621"/>
      <c r="K2" s="622"/>
      <c r="L2" s="622"/>
      <c r="M2" s="616"/>
      <c r="N2" s="617"/>
      <c r="O2" s="617"/>
      <c r="P2" s="617"/>
    </row>
    <row r="3" spans="2:16" ht="14.25">
      <c r="B3" s="18"/>
      <c r="C3" s="18"/>
      <c r="D3" s="18"/>
      <c r="H3" s="592"/>
      <c r="I3" s="593"/>
      <c r="J3" s="9"/>
      <c r="M3" s="594" t="s">
        <v>549</v>
      </c>
      <c r="N3" s="594"/>
      <c r="O3" s="594"/>
      <c r="P3" s="594"/>
    </row>
    <row r="4" spans="1:16" ht="13.5">
      <c r="A4" s="47"/>
      <c r="B4" s="4" t="s">
        <v>550</v>
      </c>
      <c r="C4" s="4" t="s">
        <v>546</v>
      </c>
      <c r="D4" s="14" t="s">
        <v>1075</v>
      </c>
      <c r="E4" s="13"/>
      <c r="F4" s="4" t="s">
        <v>550</v>
      </c>
      <c r="G4" s="4" t="s">
        <v>546</v>
      </c>
      <c r="H4" s="14" t="s">
        <v>1075</v>
      </c>
      <c r="I4" s="13"/>
      <c r="J4" s="4" t="s">
        <v>550</v>
      </c>
      <c r="K4" s="4" t="s">
        <v>546</v>
      </c>
      <c r="L4" s="14" t="s">
        <v>1075</v>
      </c>
      <c r="M4" s="13"/>
      <c r="N4" s="4" t="s">
        <v>550</v>
      </c>
      <c r="O4" s="4" t="s">
        <v>546</v>
      </c>
      <c r="P4" s="14" t="s">
        <v>1075</v>
      </c>
    </row>
    <row r="5" spans="1:16" ht="13.5">
      <c r="A5" s="599" t="s">
        <v>1152</v>
      </c>
      <c r="B5" s="600"/>
      <c r="C5" s="601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02" t="s">
        <v>191</v>
      </c>
      <c r="B6" s="603"/>
      <c r="C6" s="604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192</v>
      </c>
      <c r="C7" s="24">
        <v>8134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193</v>
      </c>
      <c r="C8" s="24">
        <v>1672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194</v>
      </c>
      <c r="C9" s="24">
        <v>423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33"/>
    </row>
    <row r="10" spans="1:16" ht="13.5">
      <c r="A10" s="2"/>
      <c r="B10" s="23" t="s">
        <v>195</v>
      </c>
      <c r="C10" s="24">
        <v>364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33"/>
    </row>
    <row r="11" spans="1:16" ht="13.5">
      <c r="A11" s="2"/>
      <c r="B11" s="23" t="s">
        <v>196</v>
      </c>
      <c r="C11" s="24">
        <v>1310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33"/>
    </row>
    <row r="12" spans="1:16" ht="13.5">
      <c r="A12" s="2"/>
      <c r="B12" s="23" t="s">
        <v>197</v>
      </c>
      <c r="C12" s="24">
        <v>131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33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33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33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33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33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33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33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33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33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33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33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33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3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33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33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33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33"/>
    </row>
    <row r="29" spans="1:16" ht="13.5">
      <c r="A29" s="2"/>
      <c r="B29" s="5" t="s">
        <v>1111</v>
      </c>
      <c r="C29" s="17">
        <f>SUM(C7:C28)</f>
        <v>12034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5" t="s">
        <v>190</v>
      </c>
      <c r="N33" s="596"/>
      <c r="O33" s="607">
        <f>C29+G22+K25</f>
        <v>12034</v>
      </c>
      <c r="P33" s="605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97"/>
      <c r="N34" s="598"/>
      <c r="O34" s="608"/>
      <c r="P34" s="606"/>
    </row>
  </sheetData>
  <sheetProtection/>
  <mergeCells count="16">
    <mergeCell ref="M33:N34"/>
    <mergeCell ref="P33:P34"/>
    <mergeCell ref="M3:P3"/>
    <mergeCell ref="A2:D2"/>
    <mergeCell ref="E2:G2"/>
    <mergeCell ref="A6:C6"/>
    <mergeCell ref="A1:D1"/>
    <mergeCell ref="O33:O34"/>
    <mergeCell ref="I2:J2"/>
    <mergeCell ref="K2:L2"/>
    <mergeCell ref="E1:G1"/>
    <mergeCell ref="I1:J1"/>
    <mergeCell ref="K1:L1"/>
    <mergeCell ref="A5:C5"/>
    <mergeCell ref="H3:I3"/>
    <mergeCell ref="M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&amp;L宮古新報　平成３０年８月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SheetLayoutView="58" workbookViewId="0" topLeftCell="A1">
      <selection activeCell="S25" sqref="S25"/>
    </sheetView>
  </sheetViews>
  <sheetFormatPr defaultColWidth="9.00390625" defaultRowHeight="13.5"/>
  <cols>
    <col min="1" max="1" width="20.875" style="287" customWidth="1"/>
    <col min="2" max="2" width="12.125" style="287" customWidth="1"/>
    <col min="3" max="3" width="11.50390625" style="287" customWidth="1"/>
    <col min="4" max="4" width="12.125" style="287" customWidth="1"/>
    <col min="5" max="5" width="11.50390625" style="287" customWidth="1"/>
    <col min="6" max="6" width="12.125" style="287" customWidth="1"/>
    <col min="7" max="7" width="11.50390625" style="287" customWidth="1"/>
    <col min="8" max="8" width="12.125" style="287" customWidth="1"/>
    <col min="9" max="9" width="11.50390625" style="287" customWidth="1"/>
    <col min="10" max="10" width="12.125" style="287" customWidth="1"/>
    <col min="11" max="11" width="11.875" style="287" customWidth="1"/>
    <col min="12" max="12" width="12.125" style="287" customWidth="1"/>
    <col min="13" max="13" width="11.50390625" style="287" customWidth="1"/>
    <col min="14" max="14" width="12.125" style="287" customWidth="1"/>
    <col min="15" max="15" width="11.50390625" style="287" customWidth="1"/>
    <col min="16" max="16384" width="9.00390625" style="287" customWidth="1"/>
  </cols>
  <sheetData>
    <row r="1" spans="1:15" s="288" customFormat="1" ht="18" customHeight="1">
      <c r="A1" s="282" t="s">
        <v>1287</v>
      </c>
      <c r="B1" s="283"/>
      <c r="C1" s="283"/>
      <c r="D1" s="284"/>
      <c r="E1" s="623" t="s">
        <v>544</v>
      </c>
      <c r="F1" s="624"/>
      <c r="G1" s="625"/>
      <c r="H1" s="285" t="s">
        <v>545</v>
      </c>
      <c r="I1" s="285" t="s">
        <v>1288</v>
      </c>
      <c r="J1" s="283"/>
      <c r="K1" s="285" t="s">
        <v>1289</v>
      </c>
      <c r="L1" s="286"/>
      <c r="M1" s="287"/>
      <c r="N1" s="287"/>
      <c r="O1" s="287"/>
    </row>
    <row r="2" spans="1:15" ht="36" customHeight="1" thickBot="1">
      <c r="A2" s="626"/>
      <c r="B2" s="627"/>
      <c r="C2" s="627"/>
      <c r="D2" s="628"/>
      <c r="E2" s="629"/>
      <c r="F2" s="630"/>
      <c r="G2" s="631"/>
      <c r="H2" s="289"/>
      <c r="I2" s="290"/>
      <c r="J2" s="291"/>
      <c r="K2" s="292"/>
      <c r="L2" s="293"/>
      <c r="M2" s="294"/>
      <c r="N2" s="295"/>
      <c r="O2" s="296"/>
    </row>
    <row r="3" spans="1:15" ht="15" customHeight="1">
      <c r="A3" s="297"/>
      <c r="B3" s="297"/>
      <c r="C3" s="297"/>
      <c r="D3" s="297"/>
      <c r="E3" s="297"/>
      <c r="F3" s="297"/>
      <c r="G3" s="297"/>
      <c r="H3" s="297"/>
      <c r="I3" s="298"/>
      <c r="J3" s="297"/>
      <c r="K3" s="297"/>
      <c r="L3" s="297"/>
      <c r="M3" s="299" t="s">
        <v>1290</v>
      </c>
      <c r="N3" s="300"/>
      <c r="O3" s="301"/>
    </row>
    <row r="4" spans="1:15" ht="19.5" customHeight="1" thickBo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302" t="s">
        <v>1291</v>
      </c>
      <c r="N4" s="303"/>
      <c r="O4" s="301"/>
    </row>
    <row r="5" spans="1:15" s="312" customFormat="1" ht="25.5" customHeight="1">
      <c r="A5" s="304" t="s">
        <v>1292</v>
      </c>
      <c r="B5" s="305" t="s">
        <v>1298</v>
      </c>
      <c r="C5" s="306"/>
      <c r="D5" s="307" t="s">
        <v>1299</v>
      </c>
      <c r="E5" s="306"/>
      <c r="F5" s="307" t="s">
        <v>1314</v>
      </c>
      <c r="G5" s="306"/>
      <c r="H5" s="632" t="s">
        <v>1315</v>
      </c>
      <c r="I5" s="633"/>
      <c r="J5" s="308" t="s">
        <v>1300</v>
      </c>
      <c r="K5" s="309"/>
      <c r="L5" s="310" t="s">
        <v>1301</v>
      </c>
      <c r="M5" s="306"/>
      <c r="N5" s="310" t="s">
        <v>1293</v>
      </c>
      <c r="O5" s="311"/>
    </row>
    <row r="6" spans="1:15" s="312" customFormat="1" ht="25.5" customHeight="1">
      <c r="A6" s="335"/>
      <c r="B6" s="336" t="s">
        <v>1294</v>
      </c>
      <c r="C6" s="337" t="s">
        <v>1295</v>
      </c>
      <c r="D6" s="338" t="s">
        <v>1296</v>
      </c>
      <c r="E6" s="337" t="s">
        <v>1295</v>
      </c>
      <c r="F6" s="338" t="s">
        <v>1296</v>
      </c>
      <c r="G6" s="337" t="s">
        <v>1295</v>
      </c>
      <c r="H6" s="338" t="s">
        <v>1296</v>
      </c>
      <c r="I6" s="337" t="s">
        <v>1295</v>
      </c>
      <c r="J6" s="338" t="s">
        <v>1296</v>
      </c>
      <c r="K6" s="337" t="s">
        <v>1295</v>
      </c>
      <c r="L6" s="338" t="s">
        <v>1296</v>
      </c>
      <c r="M6" s="337" t="s">
        <v>1295</v>
      </c>
      <c r="N6" s="338" t="s">
        <v>1296</v>
      </c>
      <c r="O6" s="339" t="s">
        <v>1295</v>
      </c>
    </row>
    <row r="7" spans="1:15" ht="25.5" customHeight="1">
      <c r="A7" s="322" t="s">
        <v>1302</v>
      </c>
      <c r="B7" s="332">
        <f>'　沖縄タイムス H30.9　'!G30</f>
        <v>42330</v>
      </c>
      <c r="C7" s="333">
        <f>'　沖縄タイムス H30.9　'!H30</f>
        <v>0</v>
      </c>
      <c r="D7" s="332">
        <f>'　琉球新報 H30.9　'!G20</f>
        <v>41590</v>
      </c>
      <c r="E7" s="324"/>
      <c r="F7" s="325"/>
      <c r="G7" s="324"/>
      <c r="H7" s="325"/>
      <c r="I7" s="324"/>
      <c r="J7" s="325"/>
      <c r="K7" s="324"/>
      <c r="L7" s="325"/>
      <c r="M7" s="324"/>
      <c r="N7" s="325">
        <f aca="true" t="shared" si="0" ref="N7:O55">SUM(B7+D7+F7+H7+J7+L7)</f>
        <v>83920</v>
      </c>
      <c r="O7" s="334">
        <f t="shared" si="0"/>
        <v>0</v>
      </c>
    </row>
    <row r="8" spans="1:15" ht="25.5" customHeight="1">
      <c r="A8" s="318" t="s">
        <v>1303</v>
      </c>
      <c r="B8" s="315">
        <f>'　沖縄タイムス H30.9　'!G132</f>
        <v>11110</v>
      </c>
      <c r="C8" s="319">
        <f>'　沖縄タイムス H30.9　'!H132</f>
        <v>0</v>
      </c>
      <c r="D8" s="313">
        <f>'　琉球新報 H30.9　'!K14</f>
        <v>10145</v>
      </c>
      <c r="E8" s="314"/>
      <c r="F8" s="316"/>
      <c r="G8" s="314"/>
      <c r="H8" s="316"/>
      <c r="I8" s="314"/>
      <c r="J8" s="316"/>
      <c r="K8" s="314"/>
      <c r="L8" s="316"/>
      <c r="M8" s="314"/>
      <c r="N8" s="316">
        <f>SUM(B8+D8+F8+H8+J8+L8)</f>
        <v>21255</v>
      </c>
      <c r="O8" s="317">
        <f>SUM(C8+E8+G8+I8+K8+M8)</f>
        <v>0</v>
      </c>
    </row>
    <row r="9" spans="1:15" ht="25.5" customHeight="1">
      <c r="A9" s="320" t="s">
        <v>1304</v>
      </c>
      <c r="B9" s="315">
        <f>'　沖縄タイムス H30.9　'!G244</f>
        <v>1165</v>
      </c>
      <c r="C9" s="319">
        <f>SUM('　沖縄タイムス H30.9　'!H240:H242)</f>
        <v>0</v>
      </c>
      <c r="D9" s="313">
        <f>'　琉球新報 H30.9　'!O245</f>
        <v>900</v>
      </c>
      <c r="E9" s="314"/>
      <c r="F9" s="316" t="e">
        <f>SUM(#REF!,#REF!,#REF!)</f>
        <v>#REF!</v>
      </c>
      <c r="G9" s="314"/>
      <c r="H9" s="316">
        <f>SUM('八重山日報'!C29,'八重山日報'!G29)</f>
        <v>5751</v>
      </c>
      <c r="I9" s="314"/>
      <c r="J9" s="316"/>
      <c r="K9" s="314"/>
      <c r="L9" s="316"/>
      <c r="M9" s="314"/>
      <c r="N9" s="315" t="e">
        <f t="shared" si="0"/>
        <v>#REF!</v>
      </c>
      <c r="O9" s="317">
        <f t="shared" si="0"/>
        <v>0</v>
      </c>
    </row>
    <row r="10" spans="1:15" ht="25.5" customHeight="1">
      <c r="A10" s="318" t="s">
        <v>1305</v>
      </c>
      <c r="B10" s="315">
        <f>'　沖縄タイムス H30.9　'!G69</f>
        <v>14165</v>
      </c>
      <c r="C10" s="321">
        <f>'　沖縄タイムス H30.9　'!H69</f>
        <v>0</v>
      </c>
      <c r="D10" s="313">
        <f>'　琉球新報 H30.9　'!G49</f>
        <v>11155</v>
      </c>
      <c r="E10" s="314"/>
      <c r="F10" s="316"/>
      <c r="G10" s="314"/>
      <c r="H10" s="316"/>
      <c r="I10" s="314"/>
      <c r="J10" s="316"/>
      <c r="K10" s="314"/>
      <c r="L10" s="316"/>
      <c r="M10" s="314"/>
      <c r="N10" s="316">
        <f t="shared" si="0"/>
        <v>25320</v>
      </c>
      <c r="O10" s="317">
        <f t="shared" si="0"/>
        <v>0</v>
      </c>
    </row>
    <row r="11" spans="1:15" ht="25.5" customHeight="1">
      <c r="A11" s="322" t="s">
        <v>1306</v>
      </c>
      <c r="B11" s="315">
        <f>'　沖縄タイムス H30.9　'!K177</f>
        <v>6565</v>
      </c>
      <c r="C11" s="319">
        <f>'　沖縄タイムス H30.9　'!L177</f>
        <v>0</v>
      </c>
      <c r="D11" s="313">
        <f>'　琉球新報 H30.9　'!O183</f>
        <v>7280</v>
      </c>
      <c r="E11" s="314"/>
      <c r="F11" s="316"/>
      <c r="G11" s="314"/>
      <c r="H11" s="316"/>
      <c r="I11" s="314"/>
      <c r="J11" s="316"/>
      <c r="K11" s="314"/>
      <c r="L11" s="316"/>
      <c r="M11" s="314"/>
      <c r="N11" s="316">
        <f t="shared" si="0"/>
        <v>13845</v>
      </c>
      <c r="O11" s="317">
        <f t="shared" si="0"/>
        <v>0</v>
      </c>
    </row>
    <row r="12" spans="1:15" ht="25.5" customHeight="1">
      <c r="A12" s="318" t="s">
        <v>1307</v>
      </c>
      <c r="B12" s="315">
        <f>'　沖縄タイムス H30.9　'!K39</f>
        <v>5410</v>
      </c>
      <c r="C12" s="319">
        <f>'　沖縄タイムス H30.9　'!L39</f>
        <v>0</v>
      </c>
      <c r="D12" s="313">
        <f>'　琉球新報 H30.9　'!O35</f>
        <v>6235</v>
      </c>
      <c r="E12" s="314"/>
      <c r="F12" s="316"/>
      <c r="G12" s="314"/>
      <c r="H12" s="316"/>
      <c r="I12" s="314"/>
      <c r="J12" s="316"/>
      <c r="K12" s="314"/>
      <c r="L12" s="316"/>
      <c r="M12" s="314"/>
      <c r="N12" s="316">
        <f t="shared" si="0"/>
        <v>11645</v>
      </c>
      <c r="O12" s="317">
        <f t="shared" si="0"/>
        <v>0</v>
      </c>
    </row>
    <row r="13" spans="1:15" ht="25.5" customHeight="1">
      <c r="A13" s="318" t="s">
        <v>1308</v>
      </c>
      <c r="B13" s="315">
        <f>'　沖縄タイムス H30.9　'!K117</f>
        <v>15165</v>
      </c>
      <c r="C13" s="319">
        <f>'　沖縄タイムス H30.9　'!L117</f>
        <v>0</v>
      </c>
      <c r="D13" s="313">
        <f>'　琉球新報 H30.9　'!O106</f>
        <v>14910</v>
      </c>
      <c r="E13" s="314"/>
      <c r="F13" s="316"/>
      <c r="G13" s="314"/>
      <c r="H13" s="316"/>
      <c r="I13" s="314"/>
      <c r="J13" s="316"/>
      <c r="K13" s="314"/>
      <c r="L13" s="316"/>
      <c r="M13" s="314"/>
      <c r="N13" s="316">
        <f t="shared" si="0"/>
        <v>30075</v>
      </c>
      <c r="O13" s="317">
        <f t="shared" si="0"/>
        <v>0</v>
      </c>
    </row>
    <row r="14" spans="1:15" ht="25.5" customHeight="1">
      <c r="A14" s="318" t="s">
        <v>1309</v>
      </c>
      <c r="B14" s="323">
        <f>'　沖縄タイムス H30.9　'!K64</f>
        <v>6580</v>
      </c>
      <c r="C14" s="324">
        <f>'　沖縄タイムス H30.9　'!L64</f>
        <v>0</v>
      </c>
      <c r="D14" s="325">
        <f>'　琉球新報 H30.9　'!K46</f>
        <v>6795</v>
      </c>
      <c r="E14" s="324"/>
      <c r="F14" s="325"/>
      <c r="G14" s="324"/>
      <c r="H14" s="325"/>
      <c r="I14" s="324"/>
      <c r="J14" s="325"/>
      <c r="K14" s="324"/>
      <c r="L14" s="325"/>
      <c r="M14" s="324"/>
      <c r="N14" s="316">
        <f t="shared" si="0"/>
        <v>13375</v>
      </c>
      <c r="O14" s="317">
        <f t="shared" si="0"/>
        <v>0</v>
      </c>
    </row>
    <row r="15" spans="1:15" ht="25.5" customHeight="1">
      <c r="A15" s="318" t="s">
        <v>1310</v>
      </c>
      <c r="B15" s="323">
        <f>'　沖縄タイムス H30.9　'!O123</f>
        <v>11055</v>
      </c>
      <c r="C15" s="324">
        <f>'　沖縄タイムス H30.9　'!P123</f>
        <v>0</v>
      </c>
      <c r="D15" s="325">
        <f>'　琉球新報 H30.9　'!G152</f>
        <v>12235</v>
      </c>
      <c r="E15" s="324"/>
      <c r="F15" s="325"/>
      <c r="G15" s="324"/>
      <c r="H15" s="325"/>
      <c r="I15" s="324"/>
      <c r="J15" s="325"/>
      <c r="K15" s="324"/>
      <c r="L15" s="325"/>
      <c r="M15" s="324"/>
      <c r="N15" s="316">
        <f t="shared" si="0"/>
        <v>23290</v>
      </c>
      <c r="O15" s="317">
        <f t="shared" si="0"/>
        <v>0</v>
      </c>
    </row>
    <row r="16" spans="1:15" ht="25.5" customHeight="1">
      <c r="A16" s="318" t="s">
        <v>1311</v>
      </c>
      <c r="B16" s="315">
        <f>'　沖縄タイムス H30.9　'!G236</f>
        <v>1290</v>
      </c>
      <c r="C16" s="314"/>
      <c r="D16" s="316">
        <f>'　琉球新報 H30.9　'!O228</f>
        <v>1260</v>
      </c>
      <c r="E16" s="314"/>
      <c r="F16" s="316"/>
      <c r="G16" s="314"/>
      <c r="H16" s="316"/>
      <c r="I16" s="314"/>
      <c r="J16" s="316"/>
      <c r="K16" s="314"/>
      <c r="L16" s="316"/>
      <c r="M16" s="314"/>
      <c r="N16" s="316">
        <f t="shared" si="0"/>
        <v>2550</v>
      </c>
      <c r="O16" s="317">
        <f t="shared" si="0"/>
        <v>0</v>
      </c>
    </row>
    <row r="17" spans="1:15" ht="25.5" customHeight="1">
      <c r="A17" s="318" t="s">
        <v>1312</v>
      </c>
      <c r="B17" s="315">
        <f>'　沖縄タイムス H30.9　'!O69</f>
        <v>4805</v>
      </c>
      <c r="C17" s="314">
        <f>'　沖縄タイムス H30.9　'!P69</f>
        <v>0</v>
      </c>
      <c r="D17" s="316">
        <f>'　琉球新報 H30.9　'!G125</f>
        <v>5040</v>
      </c>
      <c r="E17" s="314"/>
      <c r="F17" s="316"/>
      <c r="G17" s="314"/>
      <c r="H17" s="316"/>
      <c r="I17" s="314"/>
      <c r="J17" s="316"/>
      <c r="K17" s="314"/>
      <c r="L17" s="316"/>
      <c r="M17" s="314"/>
      <c r="N17" s="316">
        <f t="shared" si="0"/>
        <v>9845</v>
      </c>
      <c r="O17" s="317">
        <f t="shared" si="0"/>
        <v>0</v>
      </c>
    </row>
    <row r="18" spans="1:15" ht="25.5" customHeight="1">
      <c r="A18" s="318" t="s">
        <v>1313</v>
      </c>
      <c r="B18" s="315"/>
      <c r="C18" s="314">
        <f>'　沖縄タイムス H30.9　'!H236</f>
        <v>0</v>
      </c>
      <c r="D18" s="316"/>
      <c r="E18" s="314"/>
      <c r="F18" s="316"/>
      <c r="G18" s="314"/>
      <c r="H18" s="316"/>
      <c r="I18" s="314"/>
      <c r="J18" s="316">
        <f>'宮古毎日'!C29</f>
        <v>14834</v>
      </c>
      <c r="K18" s="314"/>
      <c r="L18" s="316">
        <f>'宮古新報 H30.8　'!C29</f>
        <v>12034</v>
      </c>
      <c r="M18" s="314"/>
      <c r="N18" s="316">
        <f t="shared" si="0"/>
        <v>26868</v>
      </c>
      <c r="O18" s="317">
        <f t="shared" si="0"/>
        <v>0</v>
      </c>
    </row>
    <row r="19" spans="1:15" ht="25.5" customHeight="1">
      <c r="A19" s="318" t="s">
        <v>1324</v>
      </c>
      <c r="B19" s="315">
        <f>'　沖縄タイムス H30.9　'!C282</f>
        <v>675</v>
      </c>
      <c r="C19" s="314">
        <f>'　沖縄タイムス H30.9　'!D282</f>
        <v>0</v>
      </c>
      <c r="D19" s="316">
        <f>'　琉球新報 H30.9　'!G253</f>
        <v>681</v>
      </c>
      <c r="E19" s="314"/>
      <c r="F19" s="316"/>
      <c r="G19" s="314"/>
      <c r="H19" s="316"/>
      <c r="I19" s="314"/>
      <c r="J19" s="316"/>
      <c r="K19" s="314"/>
      <c r="L19" s="316"/>
      <c r="M19" s="314"/>
      <c r="N19" s="316">
        <f t="shared" si="0"/>
        <v>1356</v>
      </c>
      <c r="O19" s="317">
        <f t="shared" si="0"/>
        <v>0</v>
      </c>
    </row>
    <row r="20" spans="1:15" ht="25.5" customHeight="1">
      <c r="A20" s="318" t="s">
        <v>1325</v>
      </c>
      <c r="B20" s="315">
        <f>'　沖縄タイムス H30.9　'!O211</f>
        <v>400</v>
      </c>
      <c r="C20" s="314">
        <f>'　沖縄タイムス H30.9　'!P211</f>
        <v>0</v>
      </c>
      <c r="D20" s="316">
        <f>'　琉球新報 H30.9　'!O204</f>
        <v>475</v>
      </c>
      <c r="E20" s="314"/>
      <c r="F20" s="316"/>
      <c r="G20" s="314"/>
      <c r="H20" s="316"/>
      <c r="I20" s="314"/>
      <c r="J20" s="316"/>
      <c r="K20" s="314"/>
      <c r="L20" s="316"/>
      <c r="M20" s="314"/>
      <c r="N20" s="316">
        <f t="shared" si="0"/>
        <v>875</v>
      </c>
      <c r="O20" s="317">
        <f t="shared" si="0"/>
        <v>0</v>
      </c>
    </row>
    <row r="21" spans="1:15" ht="25.5" customHeight="1">
      <c r="A21" s="318" t="s">
        <v>1326</v>
      </c>
      <c r="B21" s="315">
        <f>'　沖縄タイムス H30.9　'!C258</f>
        <v>235</v>
      </c>
      <c r="C21" s="314">
        <f>'　沖縄タイムス H30.9　'!D258</f>
        <v>0</v>
      </c>
      <c r="D21" s="316">
        <f>'　琉球新報 H30.9　'!C262</f>
        <v>226</v>
      </c>
      <c r="E21" s="314"/>
      <c r="F21" s="316"/>
      <c r="G21" s="314"/>
      <c r="H21" s="316"/>
      <c r="I21" s="314"/>
      <c r="J21" s="316"/>
      <c r="K21" s="314"/>
      <c r="L21" s="316"/>
      <c r="M21" s="314"/>
      <c r="N21" s="316">
        <f t="shared" si="0"/>
        <v>461</v>
      </c>
      <c r="O21" s="317">
        <f t="shared" si="0"/>
        <v>0</v>
      </c>
    </row>
    <row r="22" spans="1:15" ht="25.5" customHeight="1">
      <c r="A22" s="318" t="s">
        <v>1327</v>
      </c>
      <c r="B22" s="315">
        <f>'　沖縄タイムス H30.9　'!C246</f>
        <v>1075</v>
      </c>
      <c r="C22" s="314">
        <f>'　沖縄タイムス H30.9　'!D246</f>
        <v>0</v>
      </c>
      <c r="D22" s="316">
        <f>'　琉球新報 H30.9　'!G228</f>
        <v>1185</v>
      </c>
      <c r="E22" s="314"/>
      <c r="F22" s="316"/>
      <c r="G22" s="314"/>
      <c r="H22" s="316"/>
      <c r="I22" s="314"/>
      <c r="J22" s="316"/>
      <c r="K22" s="314"/>
      <c r="L22" s="316"/>
      <c r="M22" s="314"/>
      <c r="N22" s="316">
        <f t="shared" si="0"/>
        <v>2260</v>
      </c>
      <c r="O22" s="317">
        <f t="shared" si="0"/>
        <v>0</v>
      </c>
    </row>
    <row r="23" spans="1:15" ht="25.5" customHeight="1">
      <c r="A23" s="318" t="s">
        <v>1328</v>
      </c>
      <c r="B23" s="315">
        <f>'　沖縄タイムス H30.9　'!O183</f>
        <v>1620</v>
      </c>
      <c r="C23" s="314">
        <f>'　沖縄タイムス H30.9　'!P183</f>
        <v>0</v>
      </c>
      <c r="D23" s="316">
        <f>'　琉球新報 H30.9　'!C249</f>
        <v>1651</v>
      </c>
      <c r="E23" s="314"/>
      <c r="F23" s="316"/>
      <c r="G23" s="314"/>
      <c r="H23" s="316"/>
      <c r="I23" s="314"/>
      <c r="J23" s="316"/>
      <c r="K23" s="314"/>
      <c r="L23" s="316"/>
      <c r="M23" s="314"/>
      <c r="N23" s="316">
        <f t="shared" si="0"/>
        <v>3271</v>
      </c>
      <c r="O23" s="317">
        <f t="shared" si="0"/>
        <v>0</v>
      </c>
    </row>
    <row r="24" spans="1:15" ht="25.5" customHeight="1">
      <c r="A24" s="318" t="s">
        <v>1329</v>
      </c>
      <c r="B24" s="315">
        <f>'　沖縄タイムス H30.9　'!K211</f>
        <v>1025</v>
      </c>
      <c r="C24" s="314">
        <f>'　沖縄タイムス H30.9　'!L211</f>
        <v>0</v>
      </c>
      <c r="D24" s="316">
        <f>'　琉球新報 H30.9　'!K160</f>
        <v>1115</v>
      </c>
      <c r="E24" s="314"/>
      <c r="F24" s="316"/>
      <c r="G24" s="314"/>
      <c r="H24" s="316"/>
      <c r="I24" s="314"/>
      <c r="J24" s="316"/>
      <c r="K24" s="314"/>
      <c r="L24" s="316"/>
      <c r="M24" s="314"/>
      <c r="N24" s="316">
        <f t="shared" si="0"/>
        <v>2140</v>
      </c>
      <c r="O24" s="317">
        <f t="shared" si="0"/>
        <v>0</v>
      </c>
    </row>
    <row r="25" spans="1:15" ht="25.5" customHeight="1">
      <c r="A25" s="318" t="s">
        <v>1330</v>
      </c>
      <c r="B25" s="315">
        <f>'　沖縄タイムス H30.9　'!O156</f>
        <v>630</v>
      </c>
      <c r="C25" s="314">
        <f>'　沖縄タイムス H30.9　'!P156</f>
        <v>0</v>
      </c>
      <c r="D25" s="316">
        <f>'　琉球新報 H30.9　'!G201</f>
        <v>615</v>
      </c>
      <c r="E25" s="314"/>
      <c r="F25" s="316"/>
      <c r="G25" s="314"/>
      <c r="H25" s="316"/>
      <c r="I25" s="314"/>
      <c r="J25" s="316"/>
      <c r="K25" s="314"/>
      <c r="L25" s="316"/>
      <c r="M25" s="314"/>
      <c r="N25" s="316">
        <f t="shared" si="0"/>
        <v>1245</v>
      </c>
      <c r="O25" s="317">
        <f t="shared" si="0"/>
        <v>0</v>
      </c>
    </row>
    <row r="26" spans="1:15" ht="25.5" customHeight="1">
      <c r="A26" s="318" t="s">
        <v>1331</v>
      </c>
      <c r="B26" s="315">
        <f>'　沖縄タイムス H30.9　'!K188</f>
        <v>990</v>
      </c>
      <c r="C26" s="314">
        <f>'　沖縄タイムス H30.9　'!L188</f>
        <v>0</v>
      </c>
      <c r="D26" s="316">
        <f>'　琉球新報 H30.9　'!G189</f>
        <v>1125</v>
      </c>
      <c r="E26" s="314"/>
      <c r="F26" s="316"/>
      <c r="G26" s="314"/>
      <c r="H26" s="316"/>
      <c r="I26" s="314"/>
      <c r="J26" s="316"/>
      <c r="K26" s="314"/>
      <c r="L26" s="316"/>
      <c r="M26" s="314"/>
      <c r="N26" s="316">
        <f t="shared" si="0"/>
        <v>2115</v>
      </c>
      <c r="O26" s="317">
        <f t="shared" si="0"/>
        <v>0</v>
      </c>
    </row>
    <row r="27" spans="1:15" ht="25.5" customHeight="1">
      <c r="A27" s="318" t="s">
        <v>1332</v>
      </c>
      <c r="B27" s="315">
        <f>'　沖縄タイムス H30.9　'!K221</f>
        <v>625</v>
      </c>
      <c r="C27" s="314">
        <f>'　沖縄タイムス H30.9　'!L221</f>
        <v>0</v>
      </c>
      <c r="D27" s="316">
        <f>'　琉球新報 H30.9　'!G259</f>
        <v>485</v>
      </c>
      <c r="E27" s="314"/>
      <c r="F27" s="316"/>
      <c r="G27" s="314"/>
      <c r="H27" s="316"/>
      <c r="I27" s="314"/>
      <c r="J27" s="316"/>
      <c r="K27" s="314"/>
      <c r="L27" s="316"/>
      <c r="M27" s="314"/>
      <c r="N27" s="316">
        <f t="shared" si="0"/>
        <v>1110</v>
      </c>
      <c r="O27" s="317"/>
    </row>
    <row r="28" spans="1:15" ht="25.5" customHeight="1">
      <c r="A28" s="318" t="s">
        <v>1333</v>
      </c>
      <c r="B28" s="315">
        <f>'　沖縄タイムス H30.9　'!C202</f>
        <v>4265</v>
      </c>
      <c r="C28" s="314">
        <f>'　沖縄タイムス H30.9　'!D202</f>
        <v>0</v>
      </c>
      <c r="D28" s="316">
        <f>'　琉球新報 H30.9　'!G176</f>
        <v>4050</v>
      </c>
      <c r="E28" s="314"/>
      <c r="F28" s="316"/>
      <c r="G28" s="314"/>
      <c r="H28" s="316"/>
      <c r="I28" s="314"/>
      <c r="J28" s="316"/>
      <c r="K28" s="314"/>
      <c r="L28" s="316"/>
      <c r="M28" s="314"/>
      <c r="N28" s="316">
        <f t="shared" si="0"/>
        <v>8315</v>
      </c>
      <c r="O28" s="317"/>
    </row>
    <row r="29" spans="1:15" ht="25.5" customHeight="1">
      <c r="A29" s="318" t="s">
        <v>1334</v>
      </c>
      <c r="B29" s="315">
        <f>'　沖縄タイムス H30.9　'!C170</f>
        <v>1620</v>
      </c>
      <c r="C29" s="314">
        <f>'　沖縄タイムス H30.9　'!D170</f>
        <v>0</v>
      </c>
      <c r="D29" s="316">
        <f>'　琉球新報 H30.9　'!O129</f>
        <v>1520</v>
      </c>
      <c r="E29" s="314"/>
      <c r="F29" s="316"/>
      <c r="G29" s="314"/>
      <c r="H29" s="316"/>
      <c r="I29" s="314"/>
      <c r="J29" s="316"/>
      <c r="K29" s="314"/>
      <c r="L29" s="316"/>
      <c r="M29" s="314"/>
      <c r="N29" s="316">
        <f t="shared" si="0"/>
        <v>3140</v>
      </c>
      <c r="O29" s="317"/>
    </row>
    <row r="30" spans="1:15" ht="25.5" customHeight="1">
      <c r="A30" s="318" t="s">
        <v>1335</v>
      </c>
      <c r="B30" s="315">
        <f>'　沖縄タイムス H30.9　'!C156</f>
        <v>2125</v>
      </c>
      <c r="C30" s="314">
        <f>'　沖縄タイムス H30.9　'!D156</f>
        <v>0</v>
      </c>
      <c r="D30" s="316">
        <f>'　琉球新報 H30.9　'!O120</f>
        <v>3105</v>
      </c>
      <c r="E30" s="314"/>
      <c r="F30" s="316"/>
      <c r="G30" s="314"/>
      <c r="H30" s="316"/>
      <c r="I30" s="314"/>
      <c r="J30" s="316"/>
      <c r="K30" s="314"/>
      <c r="L30" s="316"/>
      <c r="M30" s="314"/>
      <c r="N30" s="316">
        <f t="shared" si="0"/>
        <v>5230</v>
      </c>
      <c r="O30" s="317"/>
    </row>
    <row r="31" spans="1:15" ht="25.5" customHeight="1">
      <c r="A31" s="318" t="s">
        <v>1336</v>
      </c>
      <c r="B31" s="315">
        <f>'　沖縄タイムス H30.9　'!G107</f>
        <v>1145</v>
      </c>
      <c r="C31" s="314">
        <f>'　沖縄タイムス H30.9　'!H107</f>
        <v>0</v>
      </c>
      <c r="D31" s="316">
        <f>'　琉球新報 H30.9　'!G140</f>
        <v>1120</v>
      </c>
      <c r="E31" s="314"/>
      <c r="F31" s="316"/>
      <c r="G31" s="314"/>
      <c r="H31" s="316"/>
      <c r="I31" s="314"/>
      <c r="J31" s="316"/>
      <c r="K31" s="314"/>
      <c r="L31" s="316"/>
      <c r="M31" s="314"/>
      <c r="N31" s="316">
        <f t="shared" si="0"/>
        <v>2265</v>
      </c>
      <c r="O31" s="317"/>
    </row>
    <row r="32" spans="1:15" ht="25.5" customHeight="1">
      <c r="A32" s="318" t="s">
        <v>1337</v>
      </c>
      <c r="B32" s="315">
        <f>'　沖縄タイムス H30.9　'!G95</f>
        <v>2145</v>
      </c>
      <c r="C32" s="314">
        <f>'　沖縄タイムス H30.9　'!H95</f>
        <v>0</v>
      </c>
      <c r="D32" s="316">
        <f>'　琉球新報 H30.9　'!K94</f>
        <v>2060</v>
      </c>
      <c r="E32" s="314"/>
      <c r="F32" s="316"/>
      <c r="G32" s="314"/>
      <c r="H32" s="316"/>
      <c r="I32" s="314"/>
      <c r="J32" s="316"/>
      <c r="K32" s="314"/>
      <c r="L32" s="316"/>
      <c r="M32" s="314"/>
      <c r="N32" s="316">
        <f t="shared" si="0"/>
        <v>4205</v>
      </c>
      <c r="O32" s="317"/>
    </row>
    <row r="33" spans="1:15" ht="25.5" customHeight="1">
      <c r="A33" s="318" t="s">
        <v>1338</v>
      </c>
      <c r="B33" s="315">
        <f>'　沖縄タイムス H30.9　'!C140</f>
        <v>4280</v>
      </c>
      <c r="C33" s="314">
        <f>'　沖縄タイムス H30.9　'!D140</f>
        <v>0</v>
      </c>
      <c r="D33" s="316">
        <f>'　琉球新報 H30.9　'!K114</f>
        <v>3800</v>
      </c>
      <c r="E33" s="314"/>
      <c r="F33" s="316"/>
      <c r="G33" s="314"/>
      <c r="H33" s="316"/>
      <c r="I33" s="314"/>
      <c r="J33" s="316"/>
      <c r="K33" s="314"/>
      <c r="L33" s="316"/>
      <c r="M33" s="314"/>
      <c r="N33" s="316">
        <f t="shared" si="0"/>
        <v>8080</v>
      </c>
      <c r="O33" s="317"/>
    </row>
    <row r="34" spans="1:15" ht="25.5" customHeight="1">
      <c r="A34" s="318" t="s">
        <v>1339</v>
      </c>
      <c r="B34" s="315">
        <f>'　沖縄タイムス H30.9　'!C125</f>
        <v>2235</v>
      </c>
      <c r="C34" s="314">
        <f>'　沖縄タイムス H30.9　'!D125</f>
        <v>0</v>
      </c>
      <c r="D34" s="316">
        <f>'　琉球新報 H30.9　'!C107</f>
        <v>2030</v>
      </c>
      <c r="E34" s="314"/>
      <c r="F34" s="316"/>
      <c r="G34" s="314"/>
      <c r="H34" s="316"/>
      <c r="I34" s="314"/>
      <c r="J34" s="316"/>
      <c r="K34" s="314"/>
      <c r="L34" s="316"/>
      <c r="M34" s="314"/>
      <c r="N34" s="316">
        <f t="shared" si="0"/>
        <v>4265</v>
      </c>
      <c r="O34" s="317"/>
    </row>
    <row r="35" spans="1:15" ht="25.5" customHeight="1">
      <c r="A35" s="318" t="s">
        <v>1340</v>
      </c>
      <c r="B35" s="315">
        <f>'　沖縄タイムス H30.9　'!C115</f>
        <v>3675</v>
      </c>
      <c r="C35" s="314">
        <f>'　沖縄タイムス H30.9　'!D115</f>
        <v>0</v>
      </c>
      <c r="D35" s="316">
        <f>'　琉球新報 H30.9　'!C95</f>
        <v>4300</v>
      </c>
      <c r="E35" s="314"/>
      <c r="F35" s="316"/>
      <c r="G35" s="314"/>
      <c r="H35" s="316"/>
      <c r="I35" s="314"/>
      <c r="J35" s="316"/>
      <c r="K35" s="314"/>
      <c r="L35" s="316"/>
      <c r="M35" s="314"/>
      <c r="N35" s="316">
        <f t="shared" si="0"/>
        <v>7975</v>
      </c>
      <c r="O35" s="317"/>
    </row>
    <row r="36" spans="1:15" ht="25.5" customHeight="1">
      <c r="A36" s="318" t="s">
        <v>1341</v>
      </c>
      <c r="B36" s="315">
        <f>'　沖縄タイムス H30.9　'!K245</f>
        <v>45</v>
      </c>
      <c r="C36" s="314">
        <f>'　沖縄タイムス H30.9　'!L245</f>
        <v>0</v>
      </c>
      <c r="D36" s="316">
        <f>'　琉球新報 H30.9　'!G275</f>
        <v>65</v>
      </c>
      <c r="E36" s="314"/>
      <c r="F36" s="316"/>
      <c r="G36" s="314"/>
      <c r="H36" s="316"/>
      <c r="I36" s="314"/>
      <c r="J36" s="316"/>
      <c r="K36" s="314"/>
      <c r="L36" s="316"/>
      <c r="M36" s="314"/>
      <c r="N36" s="316">
        <f t="shared" si="0"/>
        <v>110</v>
      </c>
      <c r="O36" s="317"/>
    </row>
    <row r="37" spans="1:15" ht="25.5" customHeight="1">
      <c r="A37" s="318" t="s">
        <v>1342</v>
      </c>
      <c r="B37" s="315">
        <f>'　沖縄タイムス H30.9　'!K252</f>
        <v>100</v>
      </c>
      <c r="C37" s="314">
        <f>'　沖縄タイムス H30.9　'!L252</f>
        <v>0</v>
      </c>
      <c r="D37" s="316">
        <f>'　琉球新報 H30.9　'!G282</f>
        <v>80</v>
      </c>
      <c r="E37" s="314"/>
      <c r="F37" s="316"/>
      <c r="G37" s="314"/>
      <c r="H37" s="316"/>
      <c r="I37" s="314"/>
      <c r="J37" s="316"/>
      <c r="K37" s="314"/>
      <c r="L37" s="316"/>
      <c r="M37" s="314"/>
      <c r="N37" s="316">
        <f t="shared" si="0"/>
        <v>180</v>
      </c>
      <c r="O37" s="317"/>
    </row>
    <row r="38" spans="1:15" ht="25.5" customHeight="1">
      <c r="A38" s="318" t="s">
        <v>1343</v>
      </c>
      <c r="B38" s="315">
        <f>'　沖縄タイムス H30.9　'!K257</f>
        <v>40</v>
      </c>
      <c r="C38" s="314">
        <f>'　沖縄タイムス H30.9　'!L257</f>
        <v>0</v>
      </c>
      <c r="D38" s="316">
        <f>'　琉球新報 H30.9　'!K245</f>
        <v>60</v>
      </c>
      <c r="E38" s="314"/>
      <c r="F38" s="316"/>
      <c r="G38" s="314"/>
      <c r="H38" s="316"/>
      <c r="I38" s="314"/>
      <c r="J38" s="316"/>
      <c r="K38" s="314"/>
      <c r="L38" s="316"/>
      <c r="M38" s="314"/>
      <c r="N38" s="316">
        <f t="shared" si="0"/>
        <v>100</v>
      </c>
      <c r="O38" s="317"/>
    </row>
    <row r="39" spans="1:15" ht="25.5" customHeight="1">
      <c r="A39" s="318" t="s">
        <v>1344</v>
      </c>
      <c r="B39" s="315">
        <f>'　沖縄タイムス H30.9　'!K240</f>
        <v>30</v>
      </c>
      <c r="C39" s="314">
        <f>'　沖縄タイムス H30.9　'!L240</f>
        <v>0</v>
      </c>
      <c r="D39" s="316">
        <f>'　琉球新報 H30.9　'!O262</f>
        <v>55</v>
      </c>
      <c r="E39" s="314"/>
      <c r="F39" s="316"/>
      <c r="G39" s="314"/>
      <c r="H39" s="316"/>
      <c r="I39" s="314"/>
      <c r="J39" s="316"/>
      <c r="K39" s="314"/>
      <c r="L39" s="316"/>
      <c r="M39" s="314"/>
      <c r="N39" s="316">
        <f t="shared" si="0"/>
        <v>85</v>
      </c>
      <c r="O39" s="317"/>
    </row>
    <row r="40" spans="1:15" ht="25.5" customHeight="1">
      <c r="A40" s="318" t="s">
        <v>1345</v>
      </c>
      <c r="B40" s="315">
        <f>'　沖縄タイムス H30.9　'!K262</f>
        <v>50</v>
      </c>
      <c r="C40" s="314">
        <f>'　沖縄タイムス H30.9　'!L262</f>
        <v>0</v>
      </c>
      <c r="D40" s="316">
        <f>'　琉球新報 H30.9　'!O263</f>
        <v>130</v>
      </c>
      <c r="E40" s="314"/>
      <c r="F40" s="316"/>
      <c r="G40" s="314"/>
      <c r="H40" s="316"/>
      <c r="I40" s="314"/>
      <c r="J40" s="316"/>
      <c r="K40" s="314"/>
      <c r="L40" s="316"/>
      <c r="M40" s="314"/>
      <c r="N40" s="316">
        <f t="shared" si="0"/>
        <v>180</v>
      </c>
      <c r="O40" s="317"/>
    </row>
    <row r="41" spans="1:15" ht="25.5" customHeight="1">
      <c r="A41" s="318" t="s">
        <v>1346</v>
      </c>
      <c r="B41" s="315">
        <f>'　沖縄タイムス H30.9　'!K235</f>
        <v>75</v>
      </c>
      <c r="C41" s="314">
        <f>'　沖縄タイムス H30.9　'!L235</f>
        <v>0</v>
      </c>
      <c r="D41" s="316">
        <f>'　琉球新報 H30.9　'!G266</f>
        <v>140</v>
      </c>
      <c r="E41" s="314"/>
      <c r="F41" s="316"/>
      <c r="G41" s="314"/>
      <c r="H41" s="316"/>
      <c r="I41" s="314"/>
      <c r="J41" s="316"/>
      <c r="K41" s="314"/>
      <c r="L41" s="316"/>
      <c r="M41" s="314"/>
      <c r="N41" s="316">
        <f t="shared" si="0"/>
        <v>215</v>
      </c>
      <c r="O41" s="317"/>
    </row>
    <row r="42" spans="1:15" ht="25.5" customHeight="1">
      <c r="A42" s="318" t="s">
        <v>1347</v>
      </c>
      <c r="B42" s="315">
        <f>'　沖縄タイムス H30.9　'!K226</f>
        <v>110</v>
      </c>
      <c r="C42" s="314">
        <f>'　沖縄タイムス H30.9　'!L226</f>
        <v>0</v>
      </c>
      <c r="D42" s="316">
        <f>'　琉球新報 H30.9　'!G270</f>
        <v>110</v>
      </c>
      <c r="E42" s="314"/>
      <c r="F42" s="316"/>
      <c r="G42" s="314"/>
      <c r="H42" s="316"/>
      <c r="I42" s="314"/>
      <c r="J42" s="316"/>
      <c r="K42" s="314"/>
      <c r="L42" s="316"/>
      <c r="M42" s="314"/>
      <c r="N42" s="316">
        <f t="shared" si="0"/>
        <v>220</v>
      </c>
      <c r="O42" s="317"/>
    </row>
    <row r="43" spans="1:15" ht="25.5" customHeight="1">
      <c r="A43" s="318" t="s">
        <v>1348</v>
      </c>
      <c r="B43" s="315">
        <f>'　沖縄タイムス H30.9　'!G280</f>
        <v>665</v>
      </c>
      <c r="C43" s="314">
        <f>'　沖縄タイムス H30.9　'!H280</f>
        <v>0</v>
      </c>
      <c r="D43" s="316">
        <f>'　琉球新報 H30.9　'!K240</f>
        <v>725</v>
      </c>
      <c r="E43" s="314"/>
      <c r="F43" s="316"/>
      <c r="G43" s="314"/>
      <c r="H43" s="316"/>
      <c r="I43" s="314"/>
      <c r="J43" s="316"/>
      <c r="K43" s="314"/>
      <c r="L43" s="316"/>
      <c r="M43" s="314"/>
      <c r="N43" s="316">
        <f t="shared" si="0"/>
        <v>1390</v>
      </c>
      <c r="O43" s="317"/>
    </row>
    <row r="44" spans="1:15" ht="25.5" customHeight="1">
      <c r="A44" s="318" t="s">
        <v>1349</v>
      </c>
      <c r="B44" s="315">
        <f>'　沖縄タイムス H30.9　'!C100</f>
        <v>3380</v>
      </c>
      <c r="C44" s="314">
        <f>'　沖縄タイムス H30.9　'!D100</f>
        <v>0</v>
      </c>
      <c r="D44" s="316">
        <f>'　琉球新報 H30.9　'!O69</f>
        <v>3170</v>
      </c>
      <c r="E44" s="314"/>
      <c r="F44" s="316"/>
      <c r="G44" s="314"/>
      <c r="H44" s="316"/>
      <c r="I44" s="314"/>
      <c r="J44" s="316"/>
      <c r="K44" s="314"/>
      <c r="L44" s="316"/>
      <c r="M44" s="314"/>
      <c r="N44" s="316">
        <f t="shared" si="0"/>
        <v>6550</v>
      </c>
      <c r="O44" s="317"/>
    </row>
    <row r="45" spans="1:15" ht="25.5" customHeight="1">
      <c r="A45" s="318" t="s">
        <v>1350</v>
      </c>
      <c r="B45" s="315">
        <f>SUM('　沖縄タイムス H30.9　'!G255)</f>
        <v>100</v>
      </c>
      <c r="C45" s="314">
        <f>SUM('　沖縄タイムス H30.9　'!H246:H254)</f>
        <v>0</v>
      </c>
      <c r="D45" s="316">
        <f>'　琉球新報 H30.9　'!O259</f>
        <v>117</v>
      </c>
      <c r="E45" s="314"/>
      <c r="F45" s="316" t="e">
        <f>#REF!</f>
        <v>#REF!</v>
      </c>
      <c r="G45" s="314"/>
      <c r="H45" s="316">
        <f>'八重山日報'!K23</f>
        <v>256</v>
      </c>
      <c r="I45" s="314"/>
      <c r="J45" s="316"/>
      <c r="K45" s="314"/>
      <c r="L45" s="316"/>
      <c r="M45" s="314"/>
      <c r="N45" s="316" t="e">
        <f t="shared" si="0"/>
        <v>#REF!</v>
      </c>
      <c r="O45" s="317"/>
    </row>
    <row r="46" spans="1:15" ht="25.5" customHeight="1">
      <c r="A46" s="318" t="s">
        <v>1351</v>
      </c>
      <c r="B46" s="315">
        <f>SUM('　沖縄タイムス H30.9　'!G259)</f>
        <v>55</v>
      </c>
      <c r="C46" s="314">
        <f>SUM('　沖縄タイムス H30.9　'!H257:H258)</f>
        <v>0</v>
      </c>
      <c r="D46" s="316">
        <f>'　琉球新報 H30.9　'!O260</f>
        <v>65</v>
      </c>
      <c r="E46" s="314"/>
      <c r="F46" s="316" t="e">
        <f>#REF!</f>
        <v>#REF!</v>
      </c>
      <c r="G46" s="314"/>
      <c r="H46" s="316">
        <f>'八重山日報'!O26</f>
        <v>379</v>
      </c>
      <c r="I46" s="314"/>
      <c r="J46" s="316"/>
      <c r="K46" s="314"/>
      <c r="L46" s="316"/>
      <c r="M46" s="314"/>
      <c r="N46" s="316" t="e">
        <f t="shared" si="0"/>
        <v>#REF!</v>
      </c>
      <c r="O46" s="317"/>
    </row>
    <row r="47" spans="1:15" ht="25.5" customHeight="1">
      <c r="A47" s="318"/>
      <c r="B47" s="315"/>
      <c r="C47" s="314"/>
      <c r="D47" s="316"/>
      <c r="E47" s="314"/>
      <c r="F47" s="316"/>
      <c r="G47" s="314"/>
      <c r="H47" s="316"/>
      <c r="I47" s="314"/>
      <c r="J47" s="316"/>
      <c r="K47" s="314"/>
      <c r="L47" s="316"/>
      <c r="M47" s="314"/>
      <c r="N47" s="316">
        <f t="shared" si="0"/>
        <v>0</v>
      </c>
      <c r="O47" s="317"/>
    </row>
    <row r="48" spans="1:15" ht="25.5" customHeight="1">
      <c r="A48" s="318"/>
      <c r="B48" s="315"/>
      <c r="C48" s="314"/>
      <c r="D48" s="316"/>
      <c r="E48" s="314"/>
      <c r="F48" s="316"/>
      <c r="G48" s="314"/>
      <c r="H48" s="316"/>
      <c r="I48" s="314"/>
      <c r="J48" s="316"/>
      <c r="K48" s="314"/>
      <c r="L48" s="316"/>
      <c r="M48" s="314"/>
      <c r="N48" s="316"/>
      <c r="O48" s="317"/>
    </row>
    <row r="49" spans="1:15" ht="25.5" customHeight="1">
      <c r="A49" s="318"/>
      <c r="B49" s="315"/>
      <c r="C49" s="314"/>
      <c r="D49" s="316"/>
      <c r="E49" s="314"/>
      <c r="F49" s="316"/>
      <c r="G49" s="314"/>
      <c r="H49" s="316"/>
      <c r="I49" s="314"/>
      <c r="J49" s="316"/>
      <c r="K49" s="314"/>
      <c r="L49" s="316"/>
      <c r="M49" s="314"/>
      <c r="N49" s="316"/>
      <c r="O49" s="317"/>
    </row>
    <row r="50" spans="1:15" ht="25.5" customHeight="1">
      <c r="A50" s="318"/>
      <c r="B50" s="315"/>
      <c r="C50" s="314"/>
      <c r="D50" s="316"/>
      <c r="E50" s="314"/>
      <c r="F50" s="316"/>
      <c r="G50" s="314"/>
      <c r="H50" s="316"/>
      <c r="I50" s="314"/>
      <c r="J50" s="316"/>
      <c r="K50" s="314"/>
      <c r="L50" s="316"/>
      <c r="M50" s="314"/>
      <c r="N50" s="316"/>
      <c r="O50" s="317"/>
    </row>
    <row r="51" spans="1:15" ht="25.5" customHeight="1">
      <c r="A51" s="318"/>
      <c r="B51" s="315"/>
      <c r="C51" s="314"/>
      <c r="D51" s="316"/>
      <c r="E51" s="314"/>
      <c r="F51" s="316"/>
      <c r="G51" s="314"/>
      <c r="H51" s="316"/>
      <c r="I51" s="314"/>
      <c r="J51" s="316"/>
      <c r="K51" s="314"/>
      <c r="L51" s="316"/>
      <c r="M51" s="314"/>
      <c r="N51" s="316"/>
      <c r="O51" s="317"/>
    </row>
    <row r="52" spans="1:15" ht="25.5" customHeight="1">
      <c r="A52" s="318"/>
      <c r="B52" s="315"/>
      <c r="C52" s="314"/>
      <c r="D52" s="316"/>
      <c r="E52" s="314"/>
      <c r="F52" s="316"/>
      <c r="G52" s="314"/>
      <c r="H52" s="316"/>
      <c r="I52" s="314"/>
      <c r="J52" s="316"/>
      <c r="K52" s="314"/>
      <c r="L52" s="316"/>
      <c r="M52" s="314"/>
      <c r="N52" s="316">
        <f t="shared" si="0"/>
        <v>0</v>
      </c>
      <c r="O52" s="317"/>
    </row>
    <row r="53" spans="1:15" ht="25.5" customHeight="1">
      <c r="A53" s="318"/>
      <c r="B53" s="315"/>
      <c r="C53" s="314"/>
      <c r="D53" s="316"/>
      <c r="E53" s="314"/>
      <c r="F53" s="316"/>
      <c r="G53" s="314"/>
      <c r="H53" s="316"/>
      <c r="I53" s="314"/>
      <c r="J53" s="316"/>
      <c r="K53" s="314"/>
      <c r="L53" s="316"/>
      <c r="M53" s="314"/>
      <c r="N53" s="316">
        <f t="shared" si="0"/>
        <v>0</v>
      </c>
      <c r="O53" s="317">
        <f t="shared" si="0"/>
        <v>0</v>
      </c>
    </row>
    <row r="54" spans="1:15" ht="25.5" customHeight="1">
      <c r="A54" s="318"/>
      <c r="B54" s="315"/>
      <c r="C54" s="314"/>
      <c r="D54" s="316"/>
      <c r="E54" s="314"/>
      <c r="F54" s="316"/>
      <c r="G54" s="314"/>
      <c r="H54" s="316"/>
      <c r="I54" s="314"/>
      <c r="J54" s="316"/>
      <c r="K54" s="314"/>
      <c r="L54" s="316"/>
      <c r="M54" s="314"/>
      <c r="N54" s="316">
        <f t="shared" si="0"/>
        <v>0</v>
      </c>
      <c r="O54" s="317">
        <f t="shared" si="0"/>
        <v>0</v>
      </c>
    </row>
    <row r="55" spans="1:15" ht="25.5" customHeight="1">
      <c r="A55" s="318"/>
      <c r="B55" s="315"/>
      <c r="C55" s="314"/>
      <c r="D55" s="316"/>
      <c r="E55" s="314"/>
      <c r="F55" s="316"/>
      <c r="G55" s="314"/>
      <c r="H55" s="316"/>
      <c r="I55" s="314"/>
      <c r="J55" s="316"/>
      <c r="K55" s="314"/>
      <c r="L55" s="316"/>
      <c r="M55" s="314"/>
      <c r="N55" s="316">
        <f t="shared" si="0"/>
        <v>0</v>
      </c>
      <c r="O55" s="317">
        <f t="shared" si="0"/>
        <v>0</v>
      </c>
    </row>
    <row r="56" spans="1:15" s="330" customFormat="1" ht="25.5" customHeight="1" thickBot="1">
      <c r="A56" s="326" t="s">
        <v>1297</v>
      </c>
      <c r="B56" s="327">
        <f aca="true" t="shared" si="1" ref="B56:O56">SUM(B7:B55)</f>
        <v>153055</v>
      </c>
      <c r="C56" s="328">
        <f t="shared" si="1"/>
        <v>0</v>
      </c>
      <c r="D56" s="327">
        <f t="shared" si="1"/>
        <v>151805</v>
      </c>
      <c r="E56" s="328">
        <f t="shared" si="1"/>
        <v>0</v>
      </c>
      <c r="F56" s="327" t="e">
        <f t="shared" si="1"/>
        <v>#REF!</v>
      </c>
      <c r="G56" s="328">
        <f t="shared" si="1"/>
        <v>0</v>
      </c>
      <c r="H56" s="327">
        <f t="shared" si="1"/>
        <v>6386</v>
      </c>
      <c r="I56" s="328">
        <f t="shared" si="1"/>
        <v>0</v>
      </c>
      <c r="J56" s="327">
        <f t="shared" si="1"/>
        <v>14834</v>
      </c>
      <c r="K56" s="328">
        <f t="shared" si="1"/>
        <v>0</v>
      </c>
      <c r="L56" s="327">
        <f t="shared" si="1"/>
        <v>12034</v>
      </c>
      <c r="M56" s="328">
        <f t="shared" si="1"/>
        <v>0</v>
      </c>
      <c r="N56" s="327" t="e">
        <f t="shared" si="1"/>
        <v>#REF!</v>
      </c>
      <c r="O56" s="329">
        <f t="shared" si="1"/>
        <v>0</v>
      </c>
    </row>
    <row r="57" spans="9:10" ht="13.5">
      <c r="I57" s="297"/>
      <c r="J57" s="331"/>
    </row>
    <row r="60" ht="13.5">
      <c r="G60" s="331"/>
    </row>
  </sheetData>
  <sheetProtection/>
  <mergeCells count="4">
    <mergeCell ref="E1:G1"/>
    <mergeCell ref="A2:D2"/>
    <mergeCell ref="E2:G2"/>
    <mergeCell ref="H5:I5"/>
  </mergeCells>
  <printOptions horizontalCentered="1"/>
  <pageMargins left="1.1023622047244095" right="0.35433070866141736" top="0.7874015748031497" bottom="0.7874015748031497" header="0.4724409448818898" footer="0.11811023622047245"/>
  <pageSetup horizontalDpi="600" verticalDpi="600" orientation="landscape" paperSize="12" scale="86" r:id="rId2"/>
  <headerFooter alignWithMargins="0">
    <oddHeader>&amp;L&amp;"ＭＳ Ｐ明朝,太字"&amp;18　　　　沖縄県　市郡集計表（28.11）
&amp;R&amp;"ＭＳ Ｐゴシック,太字"&amp;16Ｎｏ.&amp;P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I40" sqref="I40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11.50390625" style="0" customWidth="1"/>
    <col min="7" max="8" width="9.125" style="0" bestFit="1" customWidth="1"/>
    <col min="9" max="9" width="3.625" style="0" customWidth="1"/>
    <col min="10" max="10" width="11.50390625" style="0" customWidth="1"/>
    <col min="11" max="12" width="9.125" style="0" bestFit="1" customWidth="1"/>
    <col min="13" max="13" width="3.625" style="0" customWidth="1"/>
    <col min="14" max="14" width="11.50390625" style="0" customWidth="1"/>
    <col min="15" max="15" width="9.25390625" style="0" bestFit="1" customWidth="1"/>
    <col min="16" max="16" width="9.25390625" style="0" customWidth="1"/>
    <col min="17" max="17" width="4.625" style="0" customWidth="1"/>
  </cols>
  <sheetData>
    <row r="1" spans="1:4" ht="13.5">
      <c r="A1" s="634" t="s">
        <v>1537</v>
      </c>
      <c r="B1" s="634"/>
      <c r="C1" s="634"/>
      <c r="D1" s="634"/>
    </row>
    <row r="2" spans="1:4" ht="13.5">
      <c r="A2" s="634"/>
      <c r="B2" s="634"/>
      <c r="C2" s="634"/>
      <c r="D2" s="634"/>
    </row>
    <row r="4" spans="1:16" ht="13.5">
      <c r="A4" s="635" t="s">
        <v>1235</v>
      </c>
      <c r="B4" s="635"/>
      <c r="C4" s="635"/>
      <c r="D4" s="635"/>
      <c r="E4" s="636" t="s">
        <v>544</v>
      </c>
      <c r="F4" s="637"/>
      <c r="G4" s="638"/>
      <c r="H4" s="464" t="s">
        <v>545</v>
      </c>
      <c r="I4" s="635" t="s">
        <v>1536</v>
      </c>
      <c r="J4" s="635"/>
      <c r="K4" s="635" t="s">
        <v>1535</v>
      </c>
      <c r="L4" s="635"/>
      <c r="P4" s="463" t="s">
        <v>7</v>
      </c>
    </row>
    <row r="5" spans="1:16" ht="22.5" customHeight="1">
      <c r="A5" s="613"/>
      <c r="B5" s="614"/>
      <c r="C5" s="614"/>
      <c r="D5" s="615"/>
      <c r="E5" s="618"/>
      <c r="F5" s="619"/>
      <c r="G5" s="620"/>
      <c r="H5" s="11"/>
      <c r="I5" s="639">
        <f>D38+H38+L38+P36+P31</f>
        <v>0</v>
      </c>
      <c r="J5" s="639"/>
      <c r="K5" s="622"/>
      <c r="L5" s="622"/>
      <c r="M5" s="616"/>
      <c r="N5" s="617"/>
      <c r="O5" s="617"/>
      <c r="P5" s="617"/>
    </row>
    <row r="6" spans="2:16" ht="13.5">
      <c r="B6" s="18"/>
      <c r="C6" s="18"/>
      <c r="D6" s="18"/>
      <c r="M6" s="640" t="s">
        <v>1534</v>
      </c>
      <c r="N6" s="640"/>
      <c r="O6" s="640"/>
      <c r="P6" s="640"/>
    </row>
    <row r="7" spans="1:16" s="460" customFormat="1" ht="13.5">
      <c r="A7" s="649" t="s">
        <v>1525</v>
      </c>
      <c r="B7" s="649"/>
      <c r="C7" s="649"/>
      <c r="D7" s="461"/>
      <c r="M7" s="644" t="s">
        <v>1533</v>
      </c>
      <c r="N7" s="644"/>
      <c r="O7" s="644"/>
      <c r="P7" s="644"/>
    </row>
    <row r="8" spans="1:16" ht="13.5">
      <c r="A8" s="641" t="s">
        <v>1524</v>
      </c>
      <c r="B8" s="642"/>
      <c r="C8" s="642"/>
      <c r="D8" s="643"/>
      <c r="E8" s="641" t="s">
        <v>1527</v>
      </c>
      <c r="F8" s="642"/>
      <c r="G8" s="642"/>
      <c r="H8" s="643"/>
      <c r="I8" s="641" t="s">
        <v>1530</v>
      </c>
      <c r="J8" s="642"/>
      <c r="K8" s="642"/>
      <c r="L8" s="643"/>
      <c r="M8" s="641" t="s">
        <v>1531</v>
      </c>
      <c r="N8" s="642"/>
      <c r="O8" s="642"/>
      <c r="P8" s="643"/>
    </row>
    <row r="9" spans="1:16" s="462" customFormat="1" ht="13.5">
      <c r="A9" s="650" t="s">
        <v>1526</v>
      </c>
      <c r="B9" s="651"/>
      <c r="C9" s="651"/>
      <c r="D9" s="652"/>
      <c r="E9" s="650" t="s">
        <v>1528</v>
      </c>
      <c r="F9" s="651"/>
      <c r="G9" s="651"/>
      <c r="H9" s="652"/>
      <c r="I9" s="650" t="s">
        <v>1529</v>
      </c>
      <c r="J9" s="651"/>
      <c r="K9" s="651"/>
      <c r="L9" s="652"/>
      <c r="M9" s="650"/>
      <c r="N9" s="651"/>
      <c r="O9" s="651"/>
      <c r="P9" s="652"/>
    </row>
    <row r="10" spans="1:16" ht="13.5">
      <c r="A10" s="47"/>
      <c r="B10" s="4" t="s">
        <v>550</v>
      </c>
      <c r="C10" s="4" t="s">
        <v>546</v>
      </c>
      <c r="D10" s="14" t="s">
        <v>1075</v>
      </c>
      <c r="E10" s="13"/>
      <c r="F10" s="4" t="s">
        <v>550</v>
      </c>
      <c r="G10" s="4" t="s">
        <v>546</v>
      </c>
      <c r="H10" s="14" t="s">
        <v>1075</v>
      </c>
      <c r="I10" s="13"/>
      <c r="J10" s="4" t="s">
        <v>550</v>
      </c>
      <c r="K10" s="4" t="s">
        <v>546</v>
      </c>
      <c r="L10" s="14" t="s">
        <v>1075</v>
      </c>
      <c r="M10" s="13"/>
      <c r="N10" s="4" t="s">
        <v>550</v>
      </c>
      <c r="O10" s="4" t="s">
        <v>546</v>
      </c>
      <c r="P10" s="47" t="s">
        <v>1075</v>
      </c>
    </row>
    <row r="11" spans="1:16" ht="13.5">
      <c r="A11" s="2"/>
      <c r="B11" s="201" t="s">
        <v>781</v>
      </c>
      <c r="C11" s="197">
        <v>850</v>
      </c>
      <c r="D11" s="78"/>
      <c r="E11" s="200"/>
      <c r="F11" s="201" t="s">
        <v>1274</v>
      </c>
      <c r="G11" s="197">
        <v>560</v>
      </c>
      <c r="H11" s="78"/>
      <c r="I11" s="44"/>
      <c r="J11" s="196" t="s">
        <v>1077</v>
      </c>
      <c r="K11" s="258">
        <v>13</v>
      </c>
      <c r="L11" s="78"/>
      <c r="M11" s="7"/>
      <c r="N11" s="39" t="s">
        <v>1097</v>
      </c>
      <c r="O11" s="34">
        <v>15</v>
      </c>
      <c r="P11" s="34"/>
    </row>
    <row r="12" spans="1:16" ht="13.5">
      <c r="A12" s="2"/>
      <c r="B12" s="201" t="s">
        <v>779</v>
      </c>
      <c r="C12" s="197">
        <v>140</v>
      </c>
      <c r="D12" s="78"/>
      <c r="E12" s="200"/>
      <c r="F12" s="201" t="s">
        <v>1275</v>
      </c>
      <c r="G12" s="197">
        <v>1090</v>
      </c>
      <c r="H12" s="78"/>
      <c r="I12" s="200"/>
      <c r="J12" s="196" t="s">
        <v>1078</v>
      </c>
      <c r="K12" s="258">
        <v>41</v>
      </c>
      <c r="L12" s="78"/>
      <c r="M12" s="1"/>
      <c r="N12" s="39" t="s">
        <v>1098</v>
      </c>
      <c r="O12" s="25">
        <v>80</v>
      </c>
      <c r="P12" s="26"/>
    </row>
    <row r="13" spans="1:16" ht="13.5">
      <c r="A13" s="2"/>
      <c r="B13" s="201" t="s">
        <v>1062</v>
      </c>
      <c r="C13" s="197">
        <v>910</v>
      </c>
      <c r="D13" s="78"/>
      <c r="E13" s="200"/>
      <c r="F13" s="201" t="s">
        <v>1276</v>
      </c>
      <c r="G13" s="197">
        <v>755</v>
      </c>
      <c r="H13" s="78"/>
      <c r="I13" s="200"/>
      <c r="J13" s="196" t="s">
        <v>780</v>
      </c>
      <c r="K13" s="78">
        <v>51</v>
      </c>
      <c r="L13" s="78"/>
      <c r="M13" s="32"/>
      <c r="N13" s="39" t="s">
        <v>1099</v>
      </c>
      <c r="O13" s="25">
        <v>29</v>
      </c>
      <c r="P13" s="33"/>
    </row>
    <row r="14" spans="1:16" ht="13.5">
      <c r="A14" s="2"/>
      <c r="B14" s="201" t="s">
        <v>1063</v>
      </c>
      <c r="C14" s="197">
        <v>855</v>
      </c>
      <c r="D14" s="78"/>
      <c r="E14" s="200"/>
      <c r="F14" s="201" t="s">
        <v>1066</v>
      </c>
      <c r="G14" s="197">
        <v>1370</v>
      </c>
      <c r="H14" s="78"/>
      <c r="I14" s="200"/>
      <c r="J14" s="196" t="s">
        <v>778</v>
      </c>
      <c r="K14" s="78">
        <v>20</v>
      </c>
      <c r="L14" s="78"/>
      <c r="M14" s="32"/>
      <c r="N14" s="39" t="s">
        <v>1100</v>
      </c>
      <c r="O14" s="25">
        <v>200</v>
      </c>
      <c r="P14" s="26"/>
    </row>
    <row r="15" spans="1:16" ht="13.5">
      <c r="A15" s="2"/>
      <c r="B15" s="201" t="s">
        <v>1064</v>
      </c>
      <c r="C15" s="197">
        <v>970</v>
      </c>
      <c r="D15" s="78"/>
      <c r="E15" s="200"/>
      <c r="F15" s="201" t="s">
        <v>1067</v>
      </c>
      <c r="G15" s="197">
        <v>57</v>
      </c>
      <c r="H15" s="78"/>
      <c r="I15" s="200"/>
      <c r="J15" s="196" t="s">
        <v>1079</v>
      </c>
      <c r="K15" s="78">
        <v>152</v>
      </c>
      <c r="L15" s="78"/>
      <c r="M15" s="32"/>
      <c r="N15" s="39" t="s">
        <v>1101</v>
      </c>
      <c r="O15" s="25">
        <v>43</v>
      </c>
      <c r="P15" s="31"/>
    </row>
    <row r="16" spans="1:16" ht="13.5">
      <c r="A16" s="2"/>
      <c r="B16" s="201" t="s">
        <v>1065</v>
      </c>
      <c r="C16" s="197">
        <v>1060</v>
      </c>
      <c r="D16" s="78"/>
      <c r="E16" s="200"/>
      <c r="F16" s="201" t="s">
        <v>1068</v>
      </c>
      <c r="G16" s="197">
        <v>1030</v>
      </c>
      <c r="H16" s="78"/>
      <c r="I16" s="200"/>
      <c r="J16" s="196" t="s">
        <v>1376</v>
      </c>
      <c r="K16" s="258">
        <v>12</v>
      </c>
      <c r="L16" s="78"/>
      <c r="M16" s="32"/>
      <c r="N16" s="39" t="s">
        <v>1102</v>
      </c>
      <c r="O16" s="26">
        <v>160</v>
      </c>
      <c r="P16" s="26"/>
    </row>
    <row r="17" spans="1:16" ht="13.5">
      <c r="A17" s="2"/>
      <c r="B17" s="196" t="s">
        <v>1076</v>
      </c>
      <c r="C17" s="258">
        <v>65</v>
      </c>
      <c r="D17" s="204"/>
      <c r="E17" s="200"/>
      <c r="F17" s="201" t="s">
        <v>1069</v>
      </c>
      <c r="G17" s="197">
        <v>201</v>
      </c>
      <c r="H17" s="78"/>
      <c r="I17" s="200"/>
      <c r="J17" s="196" t="s">
        <v>1377</v>
      </c>
      <c r="K17" s="258">
        <v>21</v>
      </c>
      <c r="L17" s="215"/>
      <c r="M17" s="22"/>
      <c r="N17" s="39" t="s">
        <v>1103</v>
      </c>
      <c r="O17" s="26">
        <v>70</v>
      </c>
      <c r="P17" s="34"/>
    </row>
    <row r="18" spans="1:16" ht="13.5">
      <c r="A18" s="2"/>
      <c r="B18" s="201"/>
      <c r="C18" s="197"/>
      <c r="D18" s="78"/>
      <c r="E18" s="200"/>
      <c r="F18" s="201" t="s">
        <v>1070</v>
      </c>
      <c r="G18" s="197">
        <v>325</v>
      </c>
      <c r="H18" s="78"/>
      <c r="I18" s="200"/>
      <c r="J18" s="196" t="s">
        <v>686</v>
      </c>
      <c r="K18" s="258">
        <v>160</v>
      </c>
      <c r="L18" s="78"/>
      <c r="M18" s="22"/>
      <c r="N18" s="39" t="s">
        <v>1104</v>
      </c>
      <c r="O18" s="33">
        <v>100</v>
      </c>
      <c r="P18" s="64"/>
    </row>
    <row r="19" spans="1:16" ht="13.5">
      <c r="A19" s="2"/>
      <c r="B19" s="201"/>
      <c r="C19" s="197"/>
      <c r="D19" s="78"/>
      <c r="E19" s="200"/>
      <c r="F19" s="201" t="s">
        <v>1071</v>
      </c>
      <c r="G19" s="197">
        <v>47</v>
      </c>
      <c r="H19" s="78"/>
      <c r="I19" s="200"/>
      <c r="J19" s="196" t="s">
        <v>1080</v>
      </c>
      <c r="K19" s="258">
        <v>13</v>
      </c>
      <c r="L19" s="78"/>
      <c r="M19" s="22"/>
      <c r="N19" s="39" t="s">
        <v>1105</v>
      </c>
      <c r="O19" s="26">
        <v>127</v>
      </c>
      <c r="P19" s="64"/>
    </row>
    <row r="20" spans="1:16" ht="13.5">
      <c r="A20" s="2"/>
      <c r="B20" s="201"/>
      <c r="C20" s="197"/>
      <c r="D20" s="78"/>
      <c r="E20" s="200"/>
      <c r="F20" s="201" t="s">
        <v>1072</v>
      </c>
      <c r="G20" s="197">
        <v>450</v>
      </c>
      <c r="H20" s="78"/>
      <c r="I20" s="200"/>
      <c r="J20" s="196" t="s">
        <v>1112</v>
      </c>
      <c r="K20" s="258">
        <v>23</v>
      </c>
      <c r="L20" s="78"/>
      <c r="M20" s="22"/>
      <c r="N20" s="39" t="s">
        <v>1106</v>
      </c>
      <c r="O20" s="26">
        <v>161</v>
      </c>
      <c r="P20" s="64"/>
    </row>
    <row r="21" spans="1:16" ht="13.5">
      <c r="A21" s="2"/>
      <c r="B21" s="201"/>
      <c r="C21" s="197"/>
      <c r="D21" s="78"/>
      <c r="E21" s="200"/>
      <c r="F21" s="196" t="s">
        <v>1073</v>
      </c>
      <c r="G21" s="197">
        <v>12</v>
      </c>
      <c r="H21" s="78"/>
      <c r="I21" s="200"/>
      <c r="J21" s="196" t="s">
        <v>1081</v>
      </c>
      <c r="K21" s="258">
        <v>23</v>
      </c>
      <c r="L21" s="210"/>
      <c r="M21" s="1"/>
      <c r="N21" s="22" t="s">
        <v>1108</v>
      </c>
      <c r="O21" s="24">
        <v>155</v>
      </c>
      <c r="P21" s="26"/>
    </row>
    <row r="22" spans="1:16" ht="13.5">
      <c r="A22" s="2"/>
      <c r="B22" s="201"/>
      <c r="C22" s="197"/>
      <c r="D22" s="78"/>
      <c r="E22" s="200"/>
      <c r="F22" s="196"/>
      <c r="G22" s="258"/>
      <c r="H22" s="78"/>
      <c r="I22" s="200"/>
      <c r="J22" s="196" t="s">
        <v>1082</v>
      </c>
      <c r="K22" s="51">
        <v>39</v>
      </c>
      <c r="L22" s="46"/>
      <c r="M22" s="1"/>
      <c r="N22" s="22" t="s">
        <v>1109</v>
      </c>
      <c r="O22" s="24">
        <v>120</v>
      </c>
      <c r="P22" s="26"/>
    </row>
    <row r="23" spans="1:16" ht="13.5">
      <c r="A23" s="2"/>
      <c r="B23" s="201"/>
      <c r="C23" s="197"/>
      <c r="D23" s="78"/>
      <c r="E23" s="200"/>
      <c r="F23" s="196"/>
      <c r="G23" s="258"/>
      <c r="H23" s="78"/>
      <c r="I23" s="200"/>
      <c r="J23" s="196" t="s">
        <v>1083</v>
      </c>
      <c r="K23" s="51">
        <v>39</v>
      </c>
      <c r="L23" s="46"/>
      <c r="M23" s="29"/>
      <c r="N23" s="39"/>
      <c r="O23" s="34"/>
      <c r="P23" s="64"/>
    </row>
    <row r="24" spans="1:16" ht="13.5">
      <c r="A24" s="2"/>
      <c r="B24" s="201"/>
      <c r="C24" s="197"/>
      <c r="D24" s="78"/>
      <c r="E24" s="454"/>
      <c r="F24" s="196"/>
      <c r="G24" s="258"/>
      <c r="H24" s="78"/>
      <c r="I24" s="200"/>
      <c r="J24" s="201" t="s">
        <v>782</v>
      </c>
      <c r="K24" s="206">
        <v>62</v>
      </c>
      <c r="L24" s="78"/>
      <c r="M24" s="29"/>
      <c r="N24" s="39"/>
      <c r="O24" s="34"/>
      <c r="P24" s="64"/>
    </row>
    <row r="25" spans="1:16" ht="13.5">
      <c r="A25" s="2"/>
      <c r="B25" s="201"/>
      <c r="C25" s="197"/>
      <c r="D25" s="78"/>
      <c r="E25" s="200"/>
      <c r="F25" s="196"/>
      <c r="G25" s="258"/>
      <c r="H25" s="78"/>
      <c r="I25" s="200"/>
      <c r="J25" s="201" t="s">
        <v>1084</v>
      </c>
      <c r="K25" s="206">
        <v>40</v>
      </c>
      <c r="L25" s="78"/>
      <c r="M25" s="29"/>
      <c r="N25" s="39"/>
      <c r="O25" s="34"/>
      <c r="P25" s="64"/>
    </row>
    <row r="26" spans="1:16" ht="13.5">
      <c r="A26" s="2"/>
      <c r="B26" s="201"/>
      <c r="C26" s="197"/>
      <c r="D26" s="78"/>
      <c r="E26" s="200"/>
      <c r="F26" s="196"/>
      <c r="G26" s="258"/>
      <c r="H26" s="78"/>
      <c r="I26" s="200"/>
      <c r="J26" s="196" t="s">
        <v>1085</v>
      </c>
      <c r="K26" s="206">
        <v>44</v>
      </c>
      <c r="L26" s="78"/>
      <c r="M26" s="29"/>
      <c r="N26" s="39"/>
      <c r="O26" s="34"/>
      <c r="P26" s="64"/>
    </row>
    <row r="27" spans="1:16" ht="13.5">
      <c r="A27" s="2"/>
      <c r="B27" s="201"/>
      <c r="C27" s="197"/>
      <c r="D27" s="78"/>
      <c r="E27" s="200"/>
      <c r="F27" s="196"/>
      <c r="G27" s="258"/>
      <c r="H27" s="78"/>
      <c r="I27" s="44"/>
      <c r="J27" s="196" t="s">
        <v>1086</v>
      </c>
      <c r="K27" s="206">
        <v>10</v>
      </c>
      <c r="L27" s="78"/>
      <c r="M27" s="29"/>
      <c r="N27" s="39"/>
      <c r="O27" s="34"/>
      <c r="P27" s="64"/>
    </row>
    <row r="28" spans="1:16" ht="13.5">
      <c r="A28" s="2"/>
      <c r="B28" s="201"/>
      <c r="C28" s="197"/>
      <c r="D28" s="78"/>
      <c r="E28" s="200"/>
      <c r="F28" s="196"/>
      <c r="G28" s="258"/>
      <c r="H28" s="215"/>
      <c r="I28" s="44"/>
      <c r="J28" s="196" t="s">
        <v>1087</v>
      </c>
      <c r="K28" s="206">
        <v>17</v>
      </c>
      <c r="L28" s="78"/>
      <c r="M28" s="29"/>
      <c r="N28" s="39"/>
      <c r="O28" s="34"/>
      <c r="P28" s="64"/>
    </row>
    <row r="29" spans="1:16" ht="13.5">
      <c r="A29" s="2"/>
      <c r="B29" s="201"/>
      <c r="C29" s="197"/>
      <c r="D29" s="78"/>
      <c r="E29" s="200"/>
      <c r="F29" s="196"/>
      <c r="G29" s="258"/>
      <c r="H29" s="215"/>
      <c r="I29" s="200"/>
      <c r="J29" s="196" t="s">
        <v>1088</v>
      </c>
      <c r="K29" s="206">
        <v>17</v>
      </c>
      <c r="L29" s="78"/>
      <c r="M29" s="26"/>
      <c r="N29" s="23"/>
      <c r="O29" s="24"/>
      <c r="P29" s="26"/>
    </row>
    <row r="30" spans="1:16" ht="13.5">
      <c r="A30" s="2"/>
      <c r="B30" s="201"/>
      <c r="C30" s="197"/>
      <c r="D30" s="78"/>
      <c r="E30" s="200"/>
      <c r="F30" s="196"/>
      <c r="G30" s="258"/>
      <c r="H30" s="215"/>
      <c r="I30" s="200"/>
      <c r="J30" s="445" t="s">
        <v>1089</v>
      </c>
      <c r="K30" s="455">
        <v>21</v>
      </c>
      <c r="L30" s="455"/>
      <c r="M30" s="26"/>
      <c r="N30" s="23"/>
      <c r="O30" s="24"/>
      <c r="P30" s="26"/>
    </row>
    <row r="31" spans="1:16" ht="13.5">
      <c r="A31" s="2"/>
      <c r="B31" s="201"/>
      <c r="C31" s="206"/>
      <c r="D31" s="210"/>
      <c r="E31" s="200"/>
      <c r="F31" s="196"/>
      <c r="G31" s="258"/>
      <c r="H31" s="215"/>
      <c r="I31" s="200"/>
      <c r="J31" s="445" t="s">
        <v>1090</v>
      </c>
      <c r="K31" s="455">
        <v>17</v>
      </c>
      <c r="L31" s="455"/>
      <c r="M31" s="26"/>
      <c r="N31" s="5"/>
      <c r="O31" s="67"/>
      <c r="P31" s="69"/>
    </row>
    <row r="32" spans="1:16" ht="13.5">
      <c r="A32" s="2"/>
      <c r="B32" s="201"/>
      <c r="C32" s="206"/>
      <c r="D32" s="210"/>
      <c r="E32" s="200"/>
      <c r="F32" s="196"/>
      <c r="G32" s="258"/>
      <c r="H32" s="215"/>
      <c r="I32" s="200"/>
      <c r="J32" s="445" t="s">
        <v>1091</v>
      </c>
      <c r="K32" s="455">
        <v>32</v>
      </c>
      <c r="L32" s="455"/>
      <c r="M32" s="26"/>
      <c r="N32" s="23"/>
      <c r="O32" s="16"/>
      <c r="P32" s="26"/>
    </row>
    <row r="33" spans="1:16" ht="13.5">
      <c r="A33" s="2"/>
      <c r="B33" s="201"/>
      <c r="C33" s="206"/>
      <c r="D33" s="210"/>
      <c r="E33" s="200"/>
      <c r="F33" s="196"/>
      <c r="G33" s="258"/>
      <c r="H33" s="215"/>
      <c r="I33" s="200"/>
      <c r="J33" s="445" t="s">
        <v>1092</v>
      </c>
      <c r="K33" s="455">
        <v>16</v>
      </c>
      <c r="L33" s="455"/>
      <c r="M33" s="2"/>
      <c r="N33" s="23"/>
      <c r="O33" s="16"/>
      <c r="P33" s="2"/>
    </row>
    <row r="34" spans="1:16" ht="13.5">
      <c r="A34" s="2"/>
      <c r="B34" s="201"/>
      <c r="C34" s="206"/>
      <c r="D34" s="210"/>
      <c r="E34" s="200"/>
      <c r="F34" s="196"/>
      <c r="G34" s="258"/>
      <c r="H34" s="78"/>
      <c r="I34" s="200"/>
      <c r="J34" s="445" t="s">
        <v>1093</v>
      </c>
      <c r="K34" s="455">
        <v>21</v>
      </c>
      <c r="L34" s="455"/>
      <c r="M34" s="2"/>
      <c r="N34" s="36"/>
      <c r="O34" s="16"/>
      <c r="P34" s="2"/>
    </row>
    <row r="35" spans="1:16" ht="13.5">
      <c r="A35" s="55"/>
      <c r="B35" s="201"/>
      <c r="C35" s="206"/>
      <c r="D35" s="210"/>
      <c r="E35" s="456"/>
      <c r="F35" s="457"/>
      <c r="G35" s="458"/>
      <c r="H35" s="456"/>
      <c r="I35" s="459"/>
      <c r="J35" s="445" t="s">
        <v>1094</v>
      </c>
      <c r="K35" s="455">
        <v>75</v>
      </c>
      <c r="L35" s="455"/>
      <c r="M35" s="58"/>
      <c r="N35" s="3"/>
      <c r="O35" s="16"/>
      <c r="P35" s="2"/>
    </row>
    <row r="36" spans="1:16" ht="13.5">
      <c r="A36" s="2"/>
      <c r="B36" s="23"/>
      <c r="C36" s="25"/>
      <c r="D36" s="33"/>
      <c r="E36" s="32"/>
      <c r="F36" s="23"/>
      <c r="G36" s="26"/>
      <c r="H36" s="50"/>
      <c r="I36" s="26"/>
      <c r="J36" s="445" t="s">
        <v>1095</v>
      </c>
      <c r="K36" s="455">
        <v>30</v>
      </c>
      <c r="L36" s="455"/>
      <c r="M36" s="2"/>
      <c r="N36" s="5" t="s">
        <v>1111</v>
      </c>
      <c r="O36" s="66">
        <f>SUM(O11:O22)</f>
        <v>1260</v>
      </c>
      <c r="P36" s="69"/>
    </row>
    <row r="37" spans="1:16" ht="13.5" customHeight="1">
      <c r="A37" s="2"/>
      <c r="B37" s="23"/>
      <c r="C37" s="25"/>
      <c r="D37" s="33"/>
      <c r="E37" s="32"/>
      <c r="F37" s="30"/>
      <c r="G37" s="26"/>
      <c r="H37" s="50"/>
      <c r="I37" s="34"/>
      <c r="J37" s="23"/>
      <c r="K37" s="25"/>
      <c r="L37" s="26"/>
      <c r="M37" s="645" t="s">
        <v>1532</v>
      </c>
      <c r="N37" s="646"/>
      <c r="O37" s="607">
        <f>C38+G38+K38+O36</f>
        <v>13016</v>
      </c>
      <c r="P37" s="605">
        <f>D38+H38+L38+P36+P31</f>
        <v>0</v>
      </c>
    </row>
    <row r="38" spans="1:16" ht="13.5" customHeight="1">
      <c r="A38" s="48"/>
      <c r="B38" s="448" t="s">
        <v>1111</v>
      </c>
      <c r="C38" s="449">
        <f>SUM(C11:C33)</f>
        <v>4850</v>
      </c>
      <c r="D38" s="450">
        <f>SUM(D11:D33)</f>
        <v>0</v>
      </c>
      <c r="E38" s="70"/>
      <c r="F38" s="451" t="s">
        <v>1111</v>
      </c>
      <c r="G38" s="452">
        <f>SUM(G11:G30)</f>
        <v>5897</v>
      </c>
      <c r="H38" s="450">
        <f>SUM(H11:H30)</f>
        <v>0</v>
      </c>
      <c r="I38" s="70"/>
      <c r="J38" s="448" t="s">
        <v>1111</v>
      </c>
      <c r="K38" s="453">
        <f>SUM(K11:K36)</f>
        <v>1009</v>
      </c>
      <c r="L38" s="450">
        <f>SUM(L11:L36)</f>
        <v>0</v>
      </c>
      <c r="M38" s="647"/>
      <c r="N38" s="648"/>
      <c r="O38" s="608"/>
      <c r="P38" s="606"/>
    </row>
    <row r="39" ht="13.5" customHeight="1"/>
    <row r="40" ht="13.5" customHeight="1"/>
    <row r="41" ht="13.5" customHeight="1"/>
    <row r="42" ht="13.5" customHeight="1"/>
  </sheetData>
  <sheetProtection/>
  <mergeCells count="24">
    <mergeCell ref="M37:N38"/>
    <mergeCell ref="O37:O38"/>
    <mergeCell ref="P37:P38"/>
    <mergeCell ref="A7:C7"/>
    <mergeCell ref="A9:D9"/>
    <mergeCell ref="E9:H9"/>
    <mergeCell ref="I9:L9"/>
    <mergeCell ref="M9:P9"/>
    <mergeCell ref="A8:D8"/>
    <mergeCell ref="M5:P5"/>
    <mergeCell ref="M6:P6"/>
    <mergeCell ref="E8:H8"/>
    <mergeCell ref="I8:L8"/>
    <mergeCell ref="M8:P8"/>
    <mergeCell ref="M7:P7"/>
    <mergeCell ref="A1:D2"/>
    <mergeCell ref="A4:D4"/>
    <mergeCell ref="E4:G4"/>
    <mergeCell ref="I4:J4"/>
    <mergeCell ref="K4:L4"/>
    <mergeCell ref="A5:D5"/>
    <mergeCell ref="E5:G5"/>
    <mergeCell ref="I5:J5"/>
    <mergeCell ref="K5:L5"/>
  </mergeCells>
  <printOptions/>
  <pageMargins left="0.7874015748031497" right="0.2" top="0.984251968503937" bottom="0.41" header="0.5118110236220472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6.875" style="0" customWidth="1"/>
    <col min="2" max="2" width="9.75390625" style="0" customWidth="1"/>
    <col min="3" max="3" width="22.875" style="0" bestFit="1" customWidth="1"/>
    <col min="4" max="5" width="13.125" style="0" customWidth="1"/>
  </cols>
  <sheetData>
    <row r="1" spans="1:5" ht="13.5">
      <c r="A1" s="473"/>
      <c r="B1" s="473"/>
      <c r="C1" s="473"/>
      <c r="D1" s="470" t="s">
        <v>1540</v>
      </c>
      <c r="E1" s="470" t="s">
        <v>1541</v>
      </c>
    </row>
    <row r="2" spans="1:5" ht="13.5">
      <c r="A2" s="471" t="s">
        <v>1557</v>
      </c>
      <c r="B2" s="471" t="s">
        <v>1545</v>
      </c>
      <c r="C2" s="471" t="s">
        <v>1551</v>
      </c>
      <c r="D2" s="475">
        <v>13770</v>
      </c>
      <c r="E2" s="475">
        <v>9505</v>
      </c>
    </row>
    <row r="3" spans="1:5" ht="13.5">
      <c r="A3" s="472"/>
      <c r="B3" s="472"/>
      <c r="C3" s="472" t="s">
        <v>1552</v>
      </c>
      <c r="D3" s="476">
        <v>12810</v>
      </c>
      <c r="E3" s="476">
        <v>18500</v>
      </c>
    </row>
    <row r="4" spans="1:5" ht="13.5">
      <c r="A4" s="472"/>
      <c r="B4" s="472"/>
      <c r="C4" s="472" t="s">
        <v>1553</v>
      </c>
      <c r="D4" s="476">
        <v>7515</v>
      </c>
      <c r="E4" s="476">
        <v>6360</v>
      </c>
    </row>
    <row r="5" spans="1:5" ht="13.5">
      <c r="A5" s="472"/>
      <c r="B5" s="472"/>
      <c r="C5" s="472" t="s">
        <v>1554</v>
      </c>
      <c r="D5" s="476">
        <v>7675</v>
      </c>
      <c r="E5" s="476">
        <v>8310</v>
      </c>
    </row>
    <row r="6" spans="1:5" ht="13.5">
      <c r="A6" s="473" t="s">
        <v>1556</v>
      </c>
      <c r="B6" s="473" t="s">
        <v>1546</v>
      </c>
      <c r="C6" s="473"/>
      <c r="D6" s="477">
        <v>11185</v>
      </c>
      <c r="E6" s="477">
        <v>14310</v>
      </c>
    </row>
    <row r="7" spans="1:5" ht="13.5">
      <c r="A7" s="473" t="s">
        <v>1558</v>
      </c>
      <c r="B7" s="473" t="s">
        <v>1547</v>
      </c>
      <c r="C7" s="473"/>
      <c r="D7" s="477">
        <v>10165</v>
      </c>
      <c r="E7" s="477">
        <v>11285</v>
      </c>
    </row>
    <row r="8" spans="1:5" ht="13.5">
      <c r="A8" s="473" t="s">
        <v>1559</v>
      </c>
      <c r="B8" s="473" t="s">
        <v>1548</v>
      </c>
      <c r="C8" s="473"/>
      <c r="D8" s="477">
        <v>6805</v>
      </c>
      <c r="E8" s="477">
        <v>6585</v>
      </c>
    </row>
    <row r="9" spans="1:5" ht="13.5">
      <c r="A9" s="473" t="s">
        <v>1560</v>
      </c>
      <c r="B9" s="473" t="s">
        <v>1549</v>
      </c>
      <c r="C9" s="473"/>
      <c r="D9" s="477">
        <v>6265</v>
      </c>
      <c r="E9" s="477">
        <v>5500</v>
      </c>
    </row>
    <row r="10" spans="1:5" ht="13.5">
      <c r="A10" s="471" t="s">
        <v>1561</v>
      </c>
      <c r="B10" s="471" t="s">
        <v>1550</v>
      </c>
      <c r="C10" s="471" t="s">
        <v>1543</v>
      </c>
      <c r="D10" s="475">
        <v>2150</v>
      </c>
      <c r="E10" s="475">
        <v>2405</v>
      </c>
    </row>
    <row r="11" spans="1:5" ht="13.5">
      <c r="A11" s="472"/>
      <c r="B11" s="472"/>
      <c r="C11" s="472" t="s">
        <v>1544</v>
      </c>
      <c r="D11" s="476">
        <v>1020</v>
      </c>
      <c r="E11" s="476">
        <v>960</v>
      </c>
    </row>
    <row r="12" spans="1:5" ht="13.5">
      <c r="A12" s="472" t="s">
        <v>1619</v>
      </c>
      <c r="B12" s="472" t="s">
        <v>1555</v>
      </c>
      <c r="C12" s="472" t="s">
        <v>1621</v>
      </c>
      <c r="D12" s="476">
        <v>4300</v>
      </c>
      <c r="E12" s="476">
        <v>3675</v>
      </c>
    </row>
    <row r="13" spans="1:5" ht="13.5">
      <c r="A13" s="474" t="s">
        <v>1620</v>
      </c>
      <c r="B13" s="474" t="s">
        <v>1562</v>
      </c>
      <c r="C13" s="474" t="s">
        <v>1622</v>
      </c>
      <c r="D13" s="478">
        <v>2030</v>
      </c>
      <c r="E13" s="478">
        <v>2230</v>
      </c>
    </row>
    <row r="14" spans="1:5" ht="13.5">
      <c r="A14" s="471" t="s">
        <v>1564</v>
      </c>
      <c r="B14" s="471" t="s">
        <v>1565</v>
      </c>
      <c r="C14" s="471" t="s">
        <v>1563</v>
      </c>
      <c r="D14" s="475">
        <v>1385</v>
      </c>
      <c r="E14" s="475">
        <v>1155</v>
      </c>
    </row>
    <row r="15" spans="1:5" ht="13.5">
      <c r="A15" s="472"/>
      <c r="B15" s="472"/>
      <c r="C15" s="472" t="s">
        <v>1566</v>
      </c>
      <c r="D15" s="476">
        <v>615</v>
      </c>
      <c r="E15" s="476">
        <v>585</v>
      </c>
    </row>
    <row r="16" spans="1:5" ht="13.5">
      <c r="A16" s="472"/>
      <c r="B16" s="472"/>
      <c r="C16" s="472" t="s">
        <v>1567</v>
      </c>
      <c r="D16" s="476">
        <v>1330</v>
      </c>
      <c r="E16" s="476">
        <v>1520</v>
      </c>
    </row>
    <row r="17" spans="1:5" ht="13.5">
      <c r="A17" s="474"/>
      <c r="B17" s="474"/>
      <c r="C17" s="474" t="s">
        <v>1568</v>
      </c>
      <c r="D17" s="478">
        <v>1710</v>
      </c>
      <c r="E17" s="478">
        <v>1540</v>
      </c>
    </row>
    <row r="18" spans="1:5" ht="13.5">
      <c r="A18" s="471" t="s">
        <v>1569</v>
      </c>
      <c r="B18" s="471" t="s">
        <v>1571</v>
      </c>
      <c r="C18" s="471" t="s">
        <v>1570</v>
      </c>
      <c r="D18" s="475">
        <v>1120</v>
      </c>
      <c r="E18" s="475">
        <v>1145</v>
      </c>
    </row>
    <row r="19" spans="1:5" ht="13.5">
      <c r="A19" s="472"/>
      <c r="B19" s="472" t="s">
        <v>1572</v>
      </c>
      <c r="C19" s="472" t="s">
        <v>1573</v>
      </c>
      <c r="D19" s="476">
        <v>2060</v>
      </c>
      <c r="E19" s="476">
        <v>2150</v>
      </c>
    </row>
    <row r="20" spans="1:5" ht="13.5">
      <c r="A20" s="474"/>
      <c r="B20" s="474" t="s">
        <v>1575</v>
      </c>
      <c r="C20" s="474" t="s">
        <v>1574</v>
      </c>
      <c r="D20" s="478">
        <v>3810</v>
      </c>
      <c r="E20" s="478">
        <v>4305</v>
      </c>
    </row>
    <row r="21" spans="1:5" ht="13.5">
      <c r="A21" s="471" t="s">
        <v>1576</v>
      </c>
      <c r="B21" s="471" t="s">
        <v>1577</v>
      </c>
      <c r="C21" s="471" t="s">
        <v>1578</v>
      </c>
      <c r="D21" s="475">
        <v>6675</v>
      </c>
      <c r="E21" s="475">
        <v>6285</v>
      </c>
    </row>
    <row r="22" spans="1:5" ht="13.5">
      <c r="A22" s="474"/>
      <c r="B22" s="474"/>
      <c r="C22" s="474" t="s">
        <v>1579</v>
      </c>
      <c r="D22" s="478">
        <v>8285</v>
      </c>
      <c r="E22" s="478">
        <v>8930</v>
      </c>
    </row>
    <row r="23" spans="1:5" ht="13.5">
      <c r="A23" s="471" t="s">
        <v>1569</v>
      </c>
      <c r="B23" s="471" t="s">
        <v>1581</v>
      </c>
      <c r="C23" s="471" t="s">
        <v>1580</v>
      </c>
      <c r="D23" s="475">
        <v>3105</v>
      </c>
      <c r="E23" s="475">
        <v>2140</v>
      </c>
    </row>
    <row r="24" spans="1:5" ht="13.5">
      <c r="A24" s="474"/>
      <c r="B24" s="474" t="s">
        <v>1582</v>
      </c>
      <c r="C24" s="474" t="s">
        <v>1583</v>
      </c>
      <c r="D24" s="478">
        <v>1520</v>
      </c>
      <c r="E24" s="478">
        <v>1630</v>
      </c>
    </row>
    <row r="25" spans="1:5" ht="13.5">
      <c r="A25" s="471" t="s">
        <v>1585</v>
      </c>
      <c r="B25" s="471" t="s">
        <v>1584</v>
      </c>
      <c r="C25" s="471" t="s">
        <v>1586</v>
      </c>
      <c r="D25" s="475">
        <v>2360</v>
      </c>
      <c r="E25" s="475">
        <v>2090</v>
      </c>
    </row>
    <row r="26" spans="1:5" ht="13.5">
      <c r="A26" s="472"/>
      <c r="B26" s="472"/>
      <c r="C26" s="472" t="s">
        <v>1587</v>
      </c>
      <c r="D26" s="476">
        <v>7555</v>
      </c>
      <c r="E26" s="476">
        <v>6860</v>
      </c>
    </row>
    <row r="27" spans="1:5" ht="13.5">
      <c r="A27" s="472"/>
      <c r="B27" s="472"/>
      <c r="C27" s="472" t="s">
        <v>1588</v>
      </c>
      <c r="D27" s="476">
        <v>1605</v>
      </c>
      <c r="E27" s="476">
        <v>905</v>
      </c>
    </row>
    <row r="28" spans="1:5" ht="13.5">
      <c r="A28" s="474"/>
      <c r="B28" s="474"/>
      <c r="C28" s="474" t="s">
        <v>1589</v>
      </c>
      <c r="D28" s="478">
        <v>745</v>
      </c>
      <c r="E28" s="478">
        <v>1320</v>
      </c>
    </row>
    <row r="29" spans="1:5" ht="13.5">
      <c r="A29" s="473" t="s">
        <v>1569</v>
      </c>
      <c r="B29" s="473" t="s">
        <v>1590</v>
      </c>
      <c r="C29" s="473" t="s">
        <v>1594</v>
      </c>
      <c r="D29" s="477">
        <v>4050</v>
      </c>
      <c r="E29" s="477">
        <v>4295</v>
      </c>
    </row>
    <row r="30" spans="1:5" ht="13.5">
      <c r="A30" s="471" t="s">
        <v>1591</v>
      </c>
      <c r="B30" s="471" t="s">
        <v>1592</v>
      </c>
      <c r="C30" s="471" t="s">
        <v>1593</v>
      </c>
      <c r="D30" s="475">
        <v>1125</v>
      </c>
      <c r="E30" s="475">
        <v>995</v>
      </c>
    </row>
    <row r="31" spans="1:5" ht="13.5">
      <c r="A31" s="472"/>
      <c r="B31" s="472" t="s">
        <v>1595</v>
      </c>
      <c r="C31" s="472" t="s">
        <v>1596</v>
      </c>
      <c r="D31" s="476">
        <v>615</v>
      </c>
      <c r="E31" s="476">
        <v>625</v>
      </c>
    </row>
    <row r="32" spans="1:5" ht="13.5">
      <c r="A32" s="474"/>
      <c r="B32" s="474" t="s">
        <v>1597</v>
      </c>
      <c r="C32" s="474" t="s">
        <v>1598</v>
      </c>
      <c r="D32" s="478">
        <v>1115</v>
      </c>
      <c r="E32" s="478">
        <v>1025</v>
      </c>
    </row>
    <row r="33" spans="1:5" ht="13.5">
      <c r="A33" s="471" t="s">
        <v>1599</v>
      </c>
      <c r="B33" s="471" t="s">
        <v>1600</v>
      </c>
      <c r="C33" s="471" t="s">
        <v>1601</v>
      </c>
      <c r="D33" s="475">
        <v>445</v>
      </c>
      <c r="E33" s="475">
        <v>400</v>
      </c>
    </row>
    <row r="34" spans="1:5" ht="13.5">
      <c r="A34" s="472"/>
      <c r="B34" s="472"/>
      <c r="C34" s="472" t="s">
        <v>1602</v>
      </c>
      <c r="D34" s="476">
        <v>4575</v>
      </c>
      <c r="E34" s="476">
        <v>4410</v>
      </c>
    </row>
    <row r="35" spans="1:5" ht="13.5">
      <c r="A35" s="472"/>
      <c r="B35" s="472"/>
      <c r="C35" s="472" t="s">
        <v>1603</v>
      </c>
      <c r="D35" s="476">
        <v>895</v>
      </c>
      <c r="E35" s="476">
        <v>915</v>
      </c>
    </row>
    <row r="36" spans="1:5" ht="13.5">
      <c r="A36" s="472"/>
      <c r="B36" s="472"/>
      <c r="C36" s="472" t="s">
        <v>1604</v>
      </c>
      <c r="D36" s="476">
        <v>1170</v>
      </c>
      <c r="E36" s="476">
        <v>715</v>
      </c>
    </row>
    <row r="37" spans="1:5" ht="13.5">
      <c r="A37" s="474"/>
      <c r="B37" s="474"/>
      <c r="C37" s="474" t="s">
        <v>1605</v>
      </c>
      <c r="D37" s="478">
        <v>215</v>
      </c>
      <c r="E37" s="478">
        <v>175</v>
      </c>
    </row>
    <row r="38" spans="1:5" ht="13.5">
      <c r="A38" s="471" t="s">
        <v>1591</v>
      </c>
      <c r="B38" s="471" t="s">
        <v>1606</v>
      </c>
      <c r="C38" s="471" t="s">
        <v>1607</v>
      </c>
      <c r="D38" s="475">
        <v>475</v>
      </c>
      <c r="E38" s="475">
        <v>415</v>
      </c>
    </row>
    <row r="39" spans="1:5" ht="13.5">
      <c r="A39" s="472"/>
      <c r="B39" s="472" t="s">
        <v>1609</v>
      </c>
      <c r="C39" s="472" t="s">
        <v>1608</v>
      </c>
      <c r="D39" s="476">
        <v>1651</v>
      </c>
      <c r="E39" s="476">
        <v>1625</v>
      </c>
    </row>
    <row r="40" spans="1:5" ht="13.5">
      <c r="A40" s="472"/>
      <c r="B40" s="472" t="s">
        <v>1611</v>
      </c>
      <c r="C40" s="472" t="s">
        <v>1610</v>
      </c>
      <c r="D40" s="476">
        <v>226</v>
      </c>
      <c r="E40" s="476">
        <v>240</v>
      </c>
    </row>
    <row r="41" spans="1:5" ht="13.5">
      <c r="A41" s="472"/>
      <c r="B41" s="472" t="s">
        <v>1612</v>
      </c>
      <c r="C41" s="472" t="s">
        <v>1654</v>
      </c>
      <c r="D41" s="476">
        <v>1185</v>
      </c>
      <c r="E41" s="476">
        <v>1100</v>
      </c>
    </row>
    <row r="42" spans="1:5" ht="13.5">
      <c r="A42" s="472"/>
      <c r="B42" s="472" t="s">
        <v>1614</v>
      </c>
      <c r="C42" s="472" t="s">
        <v>1613</v>
      </c>
      <c r="D42" s="476">
        <v>681</v>
      </c>
      <c r="E42" s="476">
        <v>675</v>
      </c>
    </row>
    <row r="43" spans="1:5" ht="13.5">
      <c r="A43" s="474"/>
      <c r="B43" s="474" t="s">
        <v>1616</v>
      </c>
      <c r="C43" s="474" t="s">
        <v>1615</v>
      </c>
      <c r="D43" s="478">
        <v>485</v>
      </c>
      <c r="E43" s="478">
        <v>630</v>
      </c>
    </row>
    <row r="44" spans="1:5" ht="13.5">
      <c r="A44" s="471" t="s">
        <v>1619</v>
      </c>
      <c r="B44" s="471" t="s">
        <v>1617</v>
      </c>
      <c r="C44" s="471" t="s">
        <v>1618</v>
      </c>
      <c r="D44" s="475">
        <v>140</v>
      </c>
      <c r="E44" s="475">
        <v>75</v>
      </c>
    </row>
    <row r="45" spans="1:5" ht="13.5">
      <c r="A45" s="472"/>
      <c r="B45" s="472" t="s">
        <v>1624</v>
      </c>
      <c r="C45" s="472" t="s">
        <v>1623</v>
      </c>
      <c r="D45" s="476">
        <v>110</v>
      </c>
      <c r="E45" s="476">
        <v>115</v>
      </c>
    </row>
    <row r="46" spans="1:5" ht="13.5">
      <c r="A46" s="472"/>
      <c r="B46" s="472" t="s">
        <v>1626</v>
      </c>
      <c r="C46" s="472" t="s">
        <v>1625</v>
      </c>
      <c r="D46" s="476">
        <v>65</v>
      </c>
      <c r="E46" s="476">
        <v>45</v>
      </c>
    </row>
    <row r="47" spans="1:5" ht="13.5">
      <c r="A47" s="474"/>
      <c r="B47" s="474" t="s">
        <v>1627</v>
      </c>
      <c r="C47" s="474" t="s">
        <v>1628</v>
      </c>
      <c r="D47" s="478">
        <v>80</v>
      </c>
      <c r="E47" s="478">
        <v>100</v>
      </c>
    </row>
    <row r="48" spans="1:5" ht="13.5">
      <c r="A48" s="471" t="s">
        <v>1631</v>
      </c>
      <c r="B48" s="471" t="s">
        <v>1629</v>
      </c>
      <c r="C48" s="471" t="s">
        <v>1630</v>
      </c>
      <c r="D48" s="475">
        <v>340</v>
      </c>
      <c r="E48" s="475">
        <v>360</v>
      </c>
    </row>
    <row r="49" spans="1:5" ht="13.5">
      <c r="A49" s="474"/>
      <c r="B49" s="474"/>
      <c r="C49" s="474" t="s">
        <v>1632</v>
      </c>
      <c r="D49" s="478">
        <v>385</v>
      </c>
      <c r="E49" s="478">
        <v>305</v>
      </c>
    </row>
    <row r="50" spans="1:5" ht="13.5">
      <c r="A50" s="473" t="s">
        <v>1619</v>
      </c>
      <c r="B50" s="473" t="s">
        <v>1634</v>
      </c>
      <c r="C50" s="473" t="s">
        <v>1633</v>
      </c>
      <c r="D50" s="477">
        <v>60</v>
      </c>
      <c r="E50" s="477">
        <v>40</v>
      </c>
    </row>
    <row r="51" spans="1:5" ht="13.5">
      <c r="A51" s="471" t="s">
        <v>1636</v>
      </c>
      <c r="B51" s="471" t="s">
        <v>1635</v>
      </c>
      <c r="C51" s="471" t="s">
        <v>1637</v>
      </c>
      <c r="D51" s="475">
        <v>1025</v>
      </c>
      <c r="E51" s="475">
        <v>1035</v>
      </c>
    </row>
    <row r="52" spans="1:5" ht="13.5">
      <c r="A52" s="472"/>
      <c r="B52" s="472"/>
      <c r="C52" s="472" t="s">
        <v>1638</v>
      </c>
      <c r="D52" s="476">
        <v>105</v>
      </c>
      <c r="E52" s="476">
        <v>40</v>
      </c>
    </row>
    <row r="53" spans="1:5" ht="13.5">
      <c r="A53" s="472"/>
      <c r="B53" s="472"/>
      <c r="C53" s="472" t="s">
        <v>1639</v>
      </c>
      <c r="D53" s="476">
        <v>30</v>
      </c>
      <c r="E53" s="476">
        <v>0</v>
      </c>
    </row>
    <row r="54" spans="1:5" ht="13.5">
      <c r="A54" s="472"/>
      <c r="B54" s="472"/>
      <c r="C54" s="472" t="s">
        <v>1640</v>
      </c>
      <c r="D54" s="476">
        <v>0</v>
      </c>
      <c r="E54" s="476">
        <v>75</v>
      </c>
    </row>
    <row r="55" spans="1:5" ht="13.5">
      <c r="A55" s="472"/>
      <c r="B55" s="472"/>
      <c r="C55" s="472" t="s">
        <v>1641</v>
      </c>
      <c r="D55" s="476">
        <v>75</v>
      </c>
      <c r="E55" s="476">
        <v>90</v>
      </c>
    </row>
    <row r="56" spans="1:5" ht="13.5">
      <c r="A56" s="474"/>
      <c r="B56" s="474"/>
      <c r="C56" s="474" t="s">
        <v>1642</v>
      </c>
      <c r="D56" s="478">
        <v>35</v>
      </c>
      <c r="E56" s="478">
        <v>35</v>
      </c>
    </row>
    <row r="57" spans="1:5" ht="13.5">
      <c r="A57" s="471" t="s">
        <v>1653</v>
      </c>
      <c r="B57" s="471" t="s">
        <v>1652</v>
      </c>
      <c r="C57" s="471" t="s">
        <v>1643</v>
      </c>
      <c r="D57" s="475">
        <v>910</v>
      </c>
      <c r="E57" s="475">
        <v>1185</v>
      </c>
    </row>
    <row r="58" spans="1:5" ht="13.5">
      <c r="A58" s="472"/>
      <c r="B58" s="472"/>
      <c r="C58" s="472" t="s">
        <v>1648</v>
      </c>
      <c r="D58" s="476">
        <v>117</v>
      </c>
      <c r="E58" s="476">
        <v>95</v>
      </c>
    </row>
    <row r="59" spans="1:5" ht="13.5">
      <c r="A59" s="472"/>
      <c r="B59" s="472"/>
      <c r="C59" s="472" t="s">
        <v>1644</v>
      </c>
      <c r="D59" s="476">
        <v>65</v>
      </c>
      <c r="E59" s="476">
        <v>50</v>
      </c>
    </row>
    <row r="60" spans="1:5" ht="13.5">
      <c r="A60" s="472"/>
      <c r="B60" s="472"/>
      <c r="C60" s="472" t="s">
        <v>1649</v>
      </c>
      <c r="D60" s="476">
        <v>55</v>
      </c>
      <c r="E60" s="476">
        <v>30</v>
      </c>
    </row>
    <row r="61" spans="1:5" ht="13.5">
      <c r="A61" s="472"/>
      <c r="B61" s="472"/>
      <c r="C61" s="472" t="s">
        <v>1650</v>
      </c>
      <c r="D61" s="476">
        <v>130</v>
      </c>
      <c r="E61" s="476">
        <v>50</v>
      </c>
    </row>
    <row r="62" spans="1:5" ht="13.5">
      <c r="A62" s="474"/>
      <c r="B62" s="474"/>
      <c r="C62" s="474" t="s">
        <v>1651</v>
      </c>
      <c r="D62" s="478">
        <v>0</v>
      </c>
      <c r="E62" s="478">
        <v>0</v>
      </c>
    </row>
    <row r="63" spans="1:5" ht="13.5">
      <c r="A63" s="473" t="s">
        <v>1646</v>
      </c>
      <c r="B63" s="473" t="s">
        <v>1647</v>
      </c>
      <c r="C63" s="473"/>
      <c r="D63" s="477">
        <v>70</v>
      </c>
      <c r="E63" s="477">
        <v>20</v>
      </c>
    </row>
    <row r="64" spans="1:5" ht="13.5">
      <c r="A64" s="479"/>
      <c r="B64" s="479"/>
      <c r="C64" s="479"/>
      <c r="D64" s="480">
        <f>SUBTOTAL(9,D2:D63)</f>
        <v>152275</v>
      </c>
      <c r="E64" s="480">
        <f>SUBTOTAL(9,E2:E63)</f>
        <v>154170</v>
      </c>
    </row>
  </sheetData>
  <sheetProtection/>
  <printOptions/>
  <pageMargins left="0.7086614173228347" right="0.7086614173228347" top="0.5118110236220472" bottom="0.1574803149606299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毎日新聞西部開発株式会社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徳重喜代太</dc:creator>
  <cp:keywords/>
  <dc:description/>
  <cp:lastModifiedBy>PC-222_k-fujisao</cp:lastModifiedBy>
  <cp:lastPrinted>2018-08-16T00:00:50Z</cp:lastPrinted>
  <dcterms:created xsi:type="dcterms:W3CDTF">1999-05-11T01:05:26Z</dcterms:created>
  <dcterms:modified xsi:type="dcterms:W3CDTF">2018-08-16T00:00:59Z</dcterms:modified>
  <cp:category/>
  <cp:version/>
  <cp:contentType/>
  <cp:contentStatus/>
</cp:coreProperties>
</file>