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tabRatio="1000" activeTab="0"/>
  </bookViews>
  <sheets>
    <sheet name="岡山市・御津郡・赤磐市・瀬戸内市" sheetId="1" r:id="rId1"/>
    <sheet name="備前市・和気郡・倉敷市・玉野市" sheetId="2" r:id="rId2"/>
    <sheet name="総社市・小田郡・笠岡市・井原市・浅口市・高梁市" sheetId="3" r:id="rId3"/>
    <sheet name="加賀郡・新見市・津山市・勝田郡・久米郡" sheetId="4" r:id="rId4"/>
    <sheet name="真庭市・苫田郡・美作市" sheetId="5" r:id="rId5"/>
    <sheet name="岡山県　市郡集計表" sheetId="6" r:id="rId6"/>
  </sheets>
  <definedNames>
    <definedName name="_xlnm.Print_Area" localSheetId="5">'岡山県　市郡集計表'!$A$1:$S$31</definedName>
    <definedName name="_xlnm.Print_Area" localSheetId="0">'岡山市・御津郡・赤磐市・瀬戸内市'!$A$1:$S$102</definedName>
    <definedName name="_xlnm.Print_Area" localSheetId="3">'加賀郡・新見市・津山市・勝田郡・久米郡'!$A$1:$S$81</definedName>
    <definedName name="_xlnm.Print_Area" localSheetId="4">'真庭市・苫田郡・美作市'!$A$1:$S$59</definedName>
    <definedName name="_xlnm.Print_Area" localSheetId="2">'総社市・小田郡・笠岡市・井原市・浅口市・高梁市'!$A$1:$S$90</definedName>
    <definedName name="_xlnm.Print_Area" localSheetId="1">'備前市・和気郡・倉敷市・玉野市'!$A$1:$S$99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PC-222_k-fujisao</author>
    <author>user010@城戸 武広</author>
  </authors>
  <commentList>
    <comment ref="G49" authorId="0">
      <text>
        <r>
          <rPr>
            <sz val="9"/>
            <color indexed="14"/>
            <rFont val="ＭＳ Ｐゴシック"/>
            <family val="3"/>
          </rPr>
          <t xml:space="preserve">H18年2月1日より
倉敷市　早島南へ新店分割
</t>
        </r>
        <r>
          <rPr>
            <sz val="9"/>
            <rFont val="ＭＳ Ｐゴシック"/>
            <family val="3"/>
          </rPr>
          <t>Ｈ18年3月15日より
倉敷市　早島南から400枚吸収</t>
        </r>
      </text>
    </comment>
    <comment ref="P45" authorId="0">
      <text>
        <r>
          <rPr>
            <sz val="9"/>
            <color indexed="10"/>
            <rFont val="ＭＳ Ｐゴシック"/>
            <family val="3"/>
          </rPr>
          <t>Ｈ２２．８より、白石の一部を吸収</t>
        </r>
      </text>
    </comment>
    <comment ref="D48" authorId="1">
      <text>
        <r>
          <rPr>
            <sz val="9"/>
            <rFont val="ＭＳ Ｐゴシック"/>
            <family val="3"/>
          </rPr>
          <t xml:space="preserve">Ｈ２３．３より、大元、大安寺の一部を吸収
</t>
        </r>
        <r>
          <rPr>
            <b/>
            <sz val="9"/>
            <rFont val="ＭＳ Ｐゴシック"/>
            <family val="3"/>
          </rPr>
          <t>Ｒ3.5
倉敷市　庄を統合
庭瀬より名称変更</t>
        </r>
      </text>
    </comment>
    <comment ref="D19" authorId="0">
      <text>
        <r>
          <rPr>
            <sz val="9"/>
            <color indexed="10"/>
            <rFont val="ＭＳ Ｐゴシック"/>
            <family val="3"/>
          </rPr>
          <t>Ｒ3.11
野田屋町大供2250枚を統合。法界院より店名変更</t>
        </r>
      </text>
    </comment>
    <comment ref="D18" authorId="0">
      <text>
        <r>
          <rPr>
            <sz val="9"/>
            <rFont val="ＭＳ Ｐゴシック"/>
            <family val="3"/>
          </rPr>
          <t>Ｒ3.11
津島へ一部譲渡</t>
        </r>
      </text>
    </comment>
    <comment ref="D13" authorId="1">
      <text>
        <r>
          <rPr>
            <sz val="9"/>
            <rFont val="ＭＳ Ｐゴシック"/>
            <family val="3"/>
          </rPr>
          <t>Ｈ２４．３より、一部を庭瀬へ譲渡
Ｈ24.8より、新保青江を吸収して、大元から店名変更
新保を新設して、大元へ
店名変更</t>
        </r>
      </text>
    </comment>
    <comment ref="D11" authorId="1">
      <text>
        <r>
          <rPr>
            <b/>
            <sz val="9"/>
            <rFont val="ＭＳ Ｐゴシック"/>
            <family val="3"/>
          </rPr>
          <t>R6.4
廃店
岡山南・泉田・新保エリアを9分割（新店）</t>
        </r>
      </text>
    </comment>
    <comment ref="P30" authorId="0">
      <text>
        <r>
          <rPr>
            <b/>
            <sz val="8"/>
            <rFont val="ＭＳ Ｐゴシック"/>
            <family val="3"/>
          </rPr>
          <t>Ｒ5.3
朝日新聞を合売（50）　朝日　金川</t>
        </r>
      </text>
    </comment>
    <comment ref="M31" authorId="1">
      <text>
        <r>
          <rPr>
            <sz val="9"/>
            <rFont val="ＭＳ Ｐゴシック"/>
            <family val="3"/>
          </rPr>
          <t xml:space="preserve">Ｈ２３．１０より、法界院を吸収
</t>
        </r>
        <r>
          <rPr>
            <b/>
            <sz val="10"/>
            <rFont val="ＭＳ Ｐゴシック"/>
            <family val="3"/>
          </rPr>
          <t>Ｈ30.12～
伊島へ一部譲渡
Ｒ5.4
産経新聞を合売化</t>
        </r>
      </text>
    </comment>
    <comment ref="M30" authorId="1">
      <text>
        <r>
          <rPr>
            <b/>
            <sz val="9"/>
            <rFont val="ＭＳ Ｐゴシック"/>
            <family val="3"/>
          </rPr>
          <t>Ｒ5.4
産経新聞を合売化</t>
        </r>
      </text>
    </comment>
    <comment ref="M26" authorId="0">
      <text>
        <r>
          <rPr>
            <b/>
            <sz val="9"/>
            <rFont val="ＭＳ Ｐゴシック"/>
            <family val="3"/>
          </rPr>
          <t>R6.3
一部エリア変更
▲200</t>
        </r>
      </text>
    </comment>
    <comment ref="M20" authorId="0">
      <text>
        <r>
          <rPr>
            <sz val="9"/>
            <color indexed="10"/>
            <rFont val="ＭＳ Ｐゴシック"/>
            <family val="3"/>
          </rPr>
          <t>Ｈ２２．１２より、南輝を統合</t>
        </r>
      </text>
    </comment>
    <comment ref="M19" authorId="1">
      <text>
        <r>
          <rPr>
            <sz val="9"/>
            <rFont val="ＭＳ Ｐゴシック"/>
            <family val="3"/>
          </rPr>
          <t>Ｈ２４．１２より、洲崎を吸収
Ｈ２９．６より、福浜の一部を吸収</t>
        </r>
      </text>
    </comment>
    <comment ref="M11" authorId="1">
      <text>
        <r>
          <rPr>
            <b/>
            <sz val="9"/>
            <rFont val="ＭＳ Ｐゴシック"/>
            <family val="3"/>
          </rPr>
          <t>Ｒ5.4
産経新聞を合売化</t>
        </r>
      </text>
    </comment>
    <comment ref="M16" authorId="0">
      <text>
        <r>
          <rPr>
            <b/>
            <sz val="9"/>
            <rFont val="ＭＳ Ｐゴシック"/>
            <family val="3"/>
          </rPr>
          <t>Ｒ5.4
産経新聞を合売化
R6.3
一部エリア変更
▲200</t>
        </r>
      </text>
    </comment>
    <comment ref="D10" authorId="2">
      <text>
        <r>
          <rPr>
            <b/>
            <sz val="9"/>
            <rFont val="ＭＳ Ｐゴシック"/>
            <family val="3"/>
          </rPr>
          <t>Ｈ28.9～
1600→1300
300部は、富山・平井へ移行</t>
        </r>
      </text>
    </comment>
    <comment ref="D35" authorId="2">
      <text>
        <r>
          <rPr>
            <b/>
            <sz val="9"/>
            <rFont val="ＭＳ Ｐゴシック"/>
            <family val="3"/>
          </rPr>
          <t>Ｈ28.9～
1800→2100
300部は、原尾島・東山から吸収</t>
        </r>
      </text>
    </comment>
    <comment ref="P84" authorId="2">
      <text>
        <r>
          <rPr>
            <b/>
            <sz val="9"/>
            <rFont val="ＭＳ Ｐゴシック"/>
            <family val="3"/>
          </rPr>
          <t>Ｈ29.4.1～
牟佐地区を分割
Ｒ5.8
牟佐（岡山市）を統合</t>
        </r>
      </text>
    </comment>
    <comment ref="P47" authorId="2">
      <text>
        <r>
          <rPr>
            <sz val="9"/>
            <rFont val="ＭＳ Ｐゴシック"/>
            <family val="3"/>
          </rPr>
          <t>Ｈ29.9.1～　新設</t>
        </r>
      </text>
    </comment>
    <comment ref="D17" authorId="2">
      <text>
        <r>
          <rPr>
            <sz val="9"/>
            <rFont val="ＭＳ Ｐゴシック"/>
            <family val="3"/>
          </rPr>
          <t>Ｒ3.11
津島南より店名変更
津島西の一部を吸収</t>
        </r>
      </text>
    </comment>
    <comment ref="M12" authorId="2">
      <text>
        <r>
          <rPr>
            <b/>
            <sz val="9"/>
            <rFont val="ＭＳ Ｐゴシック"/>
            <family val="3"/>
          </rPr>
          <t>Ｒ5.4
産経新聞を合売化</t>
        </r>
      </text>
    </comment>
    <comment ref="M13" authorId="2">
      <text>
        <r>
          <rPr>
            <b/>
            <sz val="9"/>
            <rFont val="ＭＳ Ｐゴシック"/>
            <family val="3"/>
          </rPr>
          <t>Ｒ5.4
産経新聞を合売化</t>
        </r>
      </text>
    </comment>
    <comment ref="D14" authorId="0">
      <text>
        <r>
          <rPr>
            <sz val="9"/>
            <rFont val="ＭＳ Ｐゴシック"/>
            <family val="3"/>
          </rPr>
          <t xml:space="preserve">R6.4
廃店
岡山南・泉田・新保エリアを9分割（新店）
</t>
        </r>
      </text>
    </comment>
    <comment ref="P20" authorId="0">
      <text>
        <r>
          <rPr>
            <b/>
            <sz val="9"/>
            <rFont val="ＭＳ Ｐゴシック"/>
            <family val="3"/>
          </rPr>
          <t>8/1より、旭南から平井西へ店名変更
:</t>
        </r>
        <r>
          <rPr>
            <sz val="9"/>
            <rFont val="ＭＳ Ｐゴシック"/>
            <family val="3"/>
          </rPr>
          <t xml:space="preserve">
</t>
        </r>
      </text>
    </comment>
    <comment ref="D49" authorId="0">
      <text>
        <r>
          <rPr>
            <b/>
            <sz val="9"/>
            <rFont val="ＭＳ Ｐゴシック"/>
            <family val="3"/>
          </rPr>
          <t>Ｒ3.5
倉敷市　早島を統合
妹尾より名称変更</t>
        </r>
      </text>
    </comment>
    <comment ref="J56" authorId="1">
      <text>
        <r>
          <rPr>
            <b/>
            <sz val="9"/>
            <rFont val="ＭＳ Ｐゴシック"/>
            <family val="3"/>
          </rPr>
          <t>Ｒ3.5
倉敷市　庄を廃止
庭瀬・庄へ変更</t>
        </r>
      </text>
    </comment>
    <comment ref="J58" authorId="0">
      <text>
        <r>
          <rPr>
            <b/>
            <sz val="9"/>
            <rFont val="ＭＳ Ｐゴシック"/>
            <family val="3"/>
          </rPr>
          <t>Ｒ3.5
倉敷市　早島を廃止
妹尾・早島へ変更</t>
        </r>
      </text>
    </comment>
    <comment ref="D15" authorId="0">
      <text>
        <r>
          <rPr>
            <b/>
            <sz val="9"/>
            <rFont val="ＭＳ Ｐゴシック"/>
            <family val="3"/>
          </rPr>
          <t>Ｒ3.11
奉還町350を吸収</t>
        </r>
      </text>
    </comment>
    <comment ref="J17" authorId="0">
      <text>
        <r>
          <rPr>
            <b/>
            <sz val="9"/>
            <rFont val="ＭＳ Ｐゴシック"/>
            <family val="3"/>
          </rPr>
          <t xml:space="preserve">Ｒ3.12
▲50部　山陽新聞
11販売店へ
</t>
        </r>
      </text>
    </comment>
    <comment ref="J27" authorId="1">
      <text>
        <r>
          <rPr>
            <sz val="9"/>
            <rFont val="ＭＳ Ｐゴシック"/>
            <family val="3"/>
          </rPr>
          <t>Ｈ２４．１０より、高島東を吸収</t>
        </r>
      </text>
    </comment>
    <comment ref="J37" authorId="1">
      <text>
        <r>
          <rPr>
            <sz val="9"/>
            <rFont val="ＭＳ Ｐゴシック"/>
            <family val="3"/>
          </rPr>
          <t xml:space="preserve">Ｈ25.2より新設
</t>
        </r>
      </text>
    </comment>
    <comment ref="J36" authorId="1">
      <text>
        <r>
          <rPr>
            <sz val="9"/>
            <rFont val="ＭＳ Ｐゴシック"/>
            <family val="3"/>
          </rPr>
          <t>Ｈ25.2より新設</t>
        </r>
      </text>
    </comment>
    <comment ref="J35" authorId="2">
      <text>
        <r>
          <rPr>
            <b/>
            <sz val="9"/>
            <rFont val="ＭＳ Ｐゴシック"/>
            <family val="3"/>
          </rPr>
          <t>Ｈ30.2月～　新設
R6.4
朝日岡山南の一部を統合</t>
        </r>
      </text>
    </comment>
    <comment ref="J24" authorId="0">
      <text>
        <r>
          <rPr>
            <b/>
            <sz val="9"/>
            <rFont val="ＭＳ Ｐゴシック"/>
            <family val="3"/>
          </rPr>
          <t>Ｒ3.12
岡山中央より分割、新店
R4.10
山陽鹿田を分割</t>
        </r>
      </text>
    </comment>
    <comment ref="J59" authorId="0">
      <text>
        <r>
          <rPr>
            <b/>
            <sz val="9"/>
            <rFont val="ＭＳ Ｐゴシック"/>
            <family val="3"/>
          </rPr>
          <t>Ｒ3.12
岡山中央より分割、新店</t>
        </r>
      </text>
    </comment>
    <comment ref="J42" authorId="0">
      <text>
        <r>
          <rPr>
            <b/>
            <sz val="9"/>
            <rFont val="ＭＳ Ｐゴシック"/>
            <family val="3"/>
          </rPr>
          <t>Ｒ3.12
岡山中央より分割、新店</t>
        </r>
      </text>
    </comment>
    <comment ref="J29" authorId="0">
      <text>
        <r>
          <rPr>
            <b/>
            <sz val="9"/>
            <rFont val="ＭＳ Ｐゴシック"/>
            <family val="3"/>
          </rPr>
          <t>Ｒ3.12
岡山中央より分割、新店
R6.4
廃店　
朝日福島・山陽岡南・山陽浦安・山陽泉田へ分割</t>
        </r>
      </text>
    </comment>
    <comment ref="J57" authorId="2">
      <text>
        <r>
          <rPr>
            <b/>
            <sz val="9"/>
            <rFont val="ＭＳ Ｐゴシック"/>
            <family val="3"/>
          </rPr>
          <t>Ｈ３０．８～
新設</t>
        </r>
      </text>
    </comment>
    <comment ref="P100" authorId="0">
      <text>
        <r>
          <rPr>
            <b/>
            <sz val="9"/>
            <rFont val="ＭＳ Ｐゴシック"/>
            <family val="3"/>
          </rPr>
          <t>R3.4
廃店　瀬戸内南（牛窓）へ統合</t>
        </r>
        <r>
          <rPr>
            <sz val="9"/>
            <rFont val="ＭＳ Ｐゴシック"/>
            <family val="3"/>
          </rPr>
          <t xml:space="preserve">
</t>
        </r>
      </text>
    </comment>
    <comment ref="P98" authorId="0">
      <text>
        <r>
          <rPr>
            <b/>
            <sz val="9"/>
            <rFont val="ＭＳ Ｐゴシック"/>
            <family val="3"/>
          </rPr>
          <t>Ｒ3.4
邑久南を統合
牛窓より店名変更</t>
        </r>
      </text>
    </comment>
    <comment ref="J61" authorId="0">
      <text>
        <r>
          <rPr>
            <b/>
            <sz val="9"/>
            <rFont val="ＭＳ Ｐゴシック"/>
            <family val="3"/>
          </rPr>
          <t>Ｒ4.8～
新設</t>
        </r>
      </text>
    </comment>
    <comment ref="J62" authorId="0">
      <text>
        <r>
          <rPr>
            <b/>
            <sz val="9"/>
            <rFont val="ＭＳ Ｐゴシック"/>
            <family val="3"/>
          </rPr>
          <t>Ｒ4.8～
新設</t>
        </r>
      </text>
    </comment>
    <comment ref="J63" authorId="0">
      <text>
        <r>
          <rPr>
            <b/>
            <sz val="9"/>
            <rFont val="ＭＳ Ｐゴシック"/>
            <family val="3"/>
          </rPr>
          <t>Ｒ4.8～
新設</t>
        </r>
      </text>
    </comment>
    <comment ref="J64" authorId="0">
      <text>
        <r>
          <rPr>
            <b/>
            <sz val="9"/>
            <rFont val="ＭＳ Ｐゴシック"/>
            <family val="3"/>
          </rPr>
          <t>Ｒ4.8～
新設</t>
        </r>
      </text>
    </comment>
    <comment ref="J25" authorId="0">
      <text>
        <r>
          <rPr>
            <b/>
            <sz val="9"/>
            <rFont val="ＭＳ Ｐゴシック"/>
            <family val="3"/>
          </rPr>
          <t>R4.10
新店
山陽岡山中央より分割</t>
        </r>
      </text>
    </comment>
    <comment ref="D42" authorId="0">
      <text>
        <r>
          <rPr>
            <b/>
            <sz val="9"/>
            <rFont val="ＭＳ Ｐゴシック"/>
            <family val="3"/>
          </rPr>
          <t>R5.3
廃店
山陽新聞
みつ・福渡へ</t>
        </r>
      </text>
    </comment>
    <comment ref="P29" authorId="0">
      <text>
        <r>
          <rPr>
            <b/>
            <sz val="9"/>
            <rFont val="ＭＳ Ｐゴシック"/>
            <family val="3"/>
          </rPr>
          <t>Ｒ5.3
朝日新聞を合売（200）　朝日　金川</t>
        </r>
      </text>
    </comment>
    <comment ref="J9" authorId="0">
      <text>
        <r>
          <rPr>
            <b/>
            <sz val="9"/>
            <rFont val="ＭＳ Ｐゴシック"/>
            <family val="3"/>
          </rPr>
          <t xml:space="preserve">Ｒ5.4
廃店
山陽新聞の各販売店へ合売化
</t>
        </r>
      </text>
    </comment>
    <comment ref="J10" authorId="0">
      <text>
        <r>
          <rPr>
            <b/>
            <sz val="9"/>
            <rFont val="ＭＳ Ｐゴシック"/>
            <family val="3"/>
          </rPr>
          <t xml:space="preserve">Ｒ5.4
廃店
山陽新聞の各販売店へ合売化
</t>
        </r>
      </text>
    </comment>
    <comment ref="J11" authorId="0">
      <text>
        <r>
          <rPr>
            <b/>
            <sz val="9"/>
            <rFont val="ＭＳ Ｐゴシック"/>
            <family val="3"/>
          </rPr>
          <t xml:space="preserve">Ｒ5.4
廃店
山陽新聞の各販売店へ合売化
</t>
        </r>
      </text>
    </comment>
    <comment ref="J12" authorId="0">
      <text>
        <r>
          <rPr>
            <b/>
            <sz val="9"/>
            <rFont val="ＭＳ Ｐゴシック"/>
            <family val="3"/>
          </rPr>
          <t xml:space="preserve">Ｒ5.4
廃店
山陽新聞の各販売店へ合売化
</t>
        </r>
      </text>
    </comment>
    <comment ref="M32" authorId="0">
      <text>
        <r>
          <rPr>
            <b/>
            <sz val="9"/>
            <rFont val="ＭＳ Ｐゴシック"/>
            <family val="3"/>
          </rPr>
          <t>Ｒ5.4
産経新聞を合売化</t>
        </r>
      </text>
    </comment>
    <comment ref="M9" authorId="0">
      <text>
        <r>
          <rPr>
            <b/>
            <sz val="9"/>
            <rFont val="ＭＳ Ｐゴシック"/>
            <family val="3"/>
          </rPr>
          <t>Ｒ5.4
産経新聞を合売化</t>
        </r>
      </text>
    </comment>
    <comment ref="M10" authorId="0">
      <text>
        <r>
          <rPr>
            <b/>
            <sz val="9"/>
            <rFont val="ＭＳ Ｐゴシック"/>
            <family val="3"/>
          </rPr>
          <t>Ｒ5.4
産経新聞を合売化</t>
        </r>
      </text>
    </comment>
    <comment ref="M28" authorId="0">
      <text>
        <r>
          <rPr>
            <b/>
            <sz val="9"/>
            <rFont val="ＭＳ Ｐゴシック"/>
            <family val="3"/>
          </rPr>
          <t xml:space="preserve">Ｒ5.4
産経新聞を合売化
</t>
        </r>
      </text>
    </comment>
    <comment ref="M34" authorId="0">
      <text>
        <r>
          <rPr>
            <b/>
            <sz val="9"/>
            <rFont val="ＭＳ Ｐゴシック"/>
            <family val="3"/>
          </rPr>
          <t>Ｒ5.4
産経新聞を合売化</t>
        </r>
      </text>
    </comment>
    <comment ref="M22" authorId="0">
      <text>
        <r>
          <rPr>
            <b/>
            <sz val="9"/>
            <rFont val="ＭＳ Ｐゴシック"/>
            <family val="3"/>
          </rPr>
          <t>Ｒ5.4
産経新聞を合売化
R6.3
一部エリア変更
▲400</t>
        </r>
      </text>
    </comment>
    <comment ref="J90" authorId="0">
      <text>
        <r>
          <rPr>
            <b/>
            <sz val="9"/>
            <rFont val="ＭＳ Ｐゴシック"/>
            <family val="3"/>
          </rPr>
          <t>Ｒ5.8
新店
牟佐（岡山市）分</t>
        </r>
      </text>
    </comment>
    <comment ref="J65" authorId="3">
      <text>
        <r>
          <rPr>
            <b/>
            <sz val="9"/>
            <rFont val="MS P ゴシック"/>
            <family val="3"/>
          </rPr>
          <t>R6.2
新店</t>
        </r>
      </text>
    </comment>
    <comment ref="J66" authorId="3">
      <text>
        <r>
          <rPr>
            <b/>
            <sz val="9"/>
            <rFont val="MS P ゴシック"/>
            <family val="3"/>
          </rPr>
          <t>R6.2
新店</t>
        </r>
      </text>
    </comment>
    <comment ref="M37" authorId="0">
      <text>
        <r>
          <rPr>
            <b/>
            <sz val="9"/>
            <rFont val="ＭＳ Ｐゴシック"/>
            <family val="3"/>
          </rPr>
          <t>R5.8
廃店
赤磐市　河本へ統合</t>
        </r>
      </text>
    </comment>
    <comment ref="M23" authorId="3">
      <text>
        <r>
          <rPr>
            <b/>
            <sz val="9"/>
            <rFont val="MS P ゴシック"/>
            <family val="3"/>
          </rPr>
          <t>R6.3
一部エリア変更
+200</t>
        </r>
      </text>
    </comment>
    <comment ref="M27" authorId="3">
      <text>
        <r>
          <rPr>
            <b/>
            <sz val="9"/>
            <rFont val="MS P ゴシック"/>
            <family val="3"/>
          </rPr>
          <t>R6.3
一部エリア変更
+200</t>
        </r>
      </text>
    </comment>
    <comment ref="M18" authorId="3">
      <text>
        <r>
          <rPr>
            <b/>
            <sz val="9"/>
            <rFont val="MS P ゴシック"/>
            <family val="3"/>
          </rPr>
          <t>R6.3
一部エリア変更
+200</t>
        </r>
      </text>
    </comment>
    <comment ref="M21" authorId="3">
      <text>
        <r>
          <rPr>
            <b/>
            <sz val="9"/>
            <rFont val="MS P ゴシック"/>
            <family val="3"/>
          </rPr>
          <t>R6.3
一部エリア変更
+200</t>
        </r>
      </text>
    </comment>
    <comment ref="D12" authorId="3">
      <text>
        <r>
          <rPr>
            <b/>
            <sz val="9"/>
            <rFont val="MS P ゴシック"/>
            <family val="3"/>
          </rPr>
          <t>R6.4
廃店
岡山南・泉田・新保エリアを9分割（新店）</t>
        </r>
      </text>
    </comment>
    <comment ref="D21" authorId="3">
      <text>
        <r>
          <rPr>
            <b/>
            <sz val="9"/>
            <rFont val="MS P ゴシック"/>
            <family val="3"/>
          </rPr>
          <t>R6.4
新店
（岡山南・泉田・新保を再編）</t>
        </r>
      </text>
    </comment>
    <comment ref="D22" authorId="3">
      <text>
        <r>
          <rPr>
            <b/>
            <sz val="9"/>
            <rFont val="MS P ゴシック"/>
            <family val="3"/>
          </rPr>
          <t>R6.4
新店
（岡山南・泉田・新保を再編）</t>
        </r>
      </text>
    </comment>
    <comment ref="D23" authorId="3">
      <text>
        <r>
          <rPr>
            <b/>
            <sz val="9"/>
            <rFont val="MS P ゴシック"/>
            <family val="3"/>
          </rPr>
          <t xml:space="preserve">R6.4
新店
（岡山南・泉田・新保を再編）
</t>
        </r>
      </text>
    </comment>
    <comment ref="D24" authorId="3">
      <text>
        <r>
          <rPr>
            <b/>
            <sz val="9"/>
            <rFont val="MS P ゴシック"/>
            <family val="3"/>
          </rPr>
          <t>R6.4
新店
（岡山南・泉田・新保を再編）</t>
        </r>
      </text>
    </comment>
    <comment ref="D25" authorId="3">
      <text>
        <r>
          <rPr>
            <b/>
            <sz val="9"/>
            <rFont val="MS P ゴシック"/>
            <family val="3"/>
          </rPr>
          <t>R6.4
新店
（岡山南・泉田・新保を再編）</t>
        </r>
      </text>
    </comment>
    <comment ref="D26" authorId="3">
      <text>
        <r>
          <rPr>
            <b/>
            <sz val="9"/>
            <rFont val="MS P ゴシック"/>
            <family val="3"/>
          </rPr>
          <t>R6.4
新店
（岡山南・泉田・新保を再編）</t>
        </r>
      </text>
    </comment>
    <comment ref="D27" authorId="3">
      <text>
        <r>
          <rPr>
            <b/>
            <sz val="9"/>
            <rFont val="MS P ゴシック"/>
            <family val="3"/>
          </rPr>
          <t>R6.4
新店
（岡山南・泉田・新保を再編）</t>
        </r>
      </text>
    </comment>
    <comment ref="D28" authorId="3">
      <text>
        <r>
          <rPr>
            <b/>
            <sz val="9"/>
            <rFont val="MS P ゴシック"/>
            <family val="3"/>
          </rPr>
          <t xml:space="preserve">R6.4
新店
（岡山南・泉田・新保を再編）
</t>
        </r>
      </text>
    </comment>
    <comment ref="D29" authorId="3">
      <text>
        <r>
          <rPr>
            <b/>
            <sz val="9"/>
            <rFont val="MS P ゴシック"/>
            <family val="3"/>
          </rPr>
          <t>R6.4
新店
（岡山南・泉田・新保を再編）</t>
        </r>
      </text>
    </comment>
    <comment ref="J45" authorId="3">
      <text>
        <r>
          <rPr>
            <b/>
            <sz val="9"/>
            <rFont val="MS P ゴシック"/>
            <family val="3"/>
          </rPr>
          <t>R6.4
朝日岡山南の一部を統合</t>
        </r>
      </text>
    </comment>
    <comment ref="J46" authorId="3">
      <text>
        <r>
          <rPr>
            <b/>
            <sz val="9"/>
            <rFont val="MS P ゴシック"/>
            <family val="3"/>
          </rPr>
          <t>R6.4
朝日岡山南の一部を統合</t>
        </r>
      </text>
    </comment>
    <comment ref="J47" authorId="3">
      <text>
        <r>
          <rPr>
            <b/>
            <sz val="9"/>
            <rFont val="MS P ゴシック"/>
            <family val="3"/>
          </rPr>
          <t>R6.4
朝日岡山南の一部を統合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  <author>user010@城戸 武広</author>
  </authors>
  <commentList>
    <comment ref="P85" authorId="0">
      <text>
        <r>
          <rPr>
            <sz val="9"/>
            <color indexed="14"/>
            <rFont val="ＭＳ Ｐゴシック"/>
            <family val="3"/>
          </rPr>
          <t>直島500枚含む</t>
        </r>
        <r>
          <rPr>
            <sz val="9"/>
            <rFont val="ＭＳ Ｐゴシック"/>
            <family val="3"/>
          </rPr>
          <t xml:space="preserve">
</t>
        </r>
      </text>
    </comment>
    <comment ref="J68" authorId="0">
      <text>
        <r>
          <rPr>
            <sz val="9"/>
            <color indexed="14"/>
            <rFont val="ＭＳ Ｐゴシック"/>
            <family val="3"/>
          </rPr>
          <t>H17年11月より
毎日玉島を吸収</t>
        </r>
        <r>
          <rPr>
            <sz val="9"/>
            <rFont val="ＭＳ Ｐゴシック"/>
            <family val="3"/>
          </rPr>
          <t xml:space="preserve">
</t>
        </r>
      </text>
    </comment>
    <comment ref="G42" authorId="0">
      <text>
        <r>
          <rPr>
            <sz val="9"/>
            <color indexed="14"/>
            <rFont val="ＭＳ Ｐゴシック"/>
            <family val="3"/>
          </rPr>
          <t>Ｈ18.3.15より
岡山市妹尾に400譲渡</t>
        </r>
        <r>
          <rPr>
            <sz val="9"/>
            <rFont val="ＭＳ Ｐゴシック"/>
            <family val="3"/>
          </rPr>
          <t xml:space="preserve">
</t>
        </r>
      </text>
    </comment>
    <comment ref="P90" authorId="0">
      <text>
        <r>
          <rPr>
            <sz val="9"/>
            <color indexed="10"/>
            <rFont val="ＭＳ Ｐゴシック"/>
            <family val="3"/>
          </rPr>
          <t>Ｈ１９．１より　３５０枚　和田東へ移動</t>
        </r>
        <r>
          <rPr>
            <sz val="9"/>
            <rFont val="ＭＳ Ｐゴシック"/>
            <family val="3"/>
          </rPr>
          <t xml:space="preserve">
Ｈ25.8より　
和田東・和田中央・渋川を統合</t>
        </r>
      </text>
    </comment>
    <comment ref="M33" authorId="0">
      <text>
        <r>
          <rPr>
            <b/>
            <sz val="9"/>
            <rFont val="ＭＳ Ｐゴシック"/>
            <family val="3"/>
          </rPr>
          <t>R5.11
毎日新聞　倉敷より毎日新聞を合売化
R6.4
産経　倉敷分（一部エリア）を合売化</t>
        </r>
      </text>
    </comment>
    <comment ref="M36" authorId="0">
      <text>
        <r>
          <rPr>
            <b/>
            <sz val="9"/>
            <rFont val="ＭＳ Ｐゴシック"/>
            <family val="3"/>
          </rPr>
          <t>R5.11
毎日新聞　倉敷より毎日新聞を合売化
R6.4
産経　倉敷分（一部エリア）を合売化</t>
        </r>
      </text>
    </comment>
    <comment ref="M37" authorId="0">
      <text>
        <r>
          <rPr>
            <b/>
            <sz val="9"/>
            <rFont val="ＭＳ Ｐゴシック"/>
            <family val="3"/>
          </rPr>
          <t>R5.11
毎日新聞　倉敷より毎日新聞を合売化
R6.4
産経　倉敷分（一部エリア）を合売化</t>
        </r>
      </text>
    </comment>
    <comment ref="M39" authorId="1">
      <text>
        <r>
          <rPr>
            <b/>
            <sz val="9"/>
            <rFont val="ＭＳ Ｐゴシック"/>
            <family val="3"/>
          </rPr>
          <t>R5.11
毎日新聞　倉敷より毎日新聞を合売化
R6.4
産経　倉敷分（一部エリア）を合売化</t>
        </r>
      </text>
    </comment>
    <comment ref="P87" authorId="1">
      <text>
        <r>
          <rPr>
            <sz val="9"/>
            <rFont val="ＭＳ Ｐゴシック"/>
            <family val="3"/>
          </rPr>
          <t>Ｈ24.8より、玉井東を吸収</t>
        </r>
      </text>
    </comment>
    <comment ref="P89" authorId="1">
      <text>
        <r>
          <rPr>
            <sz val="9"/>
            <rFont val="ＭＳ Ｐゴシック"/>
            <family val="3"/>
          </rPr>
          <t>Ｈ24.8より、玉原ﾀｳﾝを吸収</t>
        </r>
      </text>
    </comment>
    <comment ref="D85" authorId="1">
      <text>
        <r>
          <rPr>
            <sz val="9"/>
            <rFont val="ＭＳ Ｐゴシック"/>
            <family val="3"/>
          </rPr>
          <t>Ｒ3.4
読売新聞　玉野東・直島を統合</t>
        </r>
      </text>
    </comment>
    <comment ref="M43" authorId="0">
      <text>
        <r>
          <rPr>
            <sz val="9"/>
            <rFont val="ＭＳ Ｐゴシック"/>
            <family val="3"/>
          </rPr>
          <t>Ｒ3.12
毎日　倉敷南より50部</t>
        </r>
      </text>
    </comment>
    <comment ref="M87" authorId="1">
      <text>
        <r>
          <rPr>
            <sz val="9"/>
            <rFont val="ＭＳ Ｐゴシック"/>
            <family val="3"/>
          </rPr>
          <t xml:space="preserve">Ｈ２４．８より、田井東を吸収
</t>
        </r>
      </text>
    </comment>
    <comment ref="J50" authorId="0">
      <text>
        <r>
          <rPr>
            <sz val="9"/>
            <color indexed="10"/>
            <rFont val="ＭＳ Ｐゴシック"/>
            <family val="3"/>
          </rPr>
          <t>Ｈ２２．７より、毎日倉敷西から分割して新店</t>
        </r>
      </text>
    </comment>
    <comment ref="P33" authorId="0">
      <text>
        <r>
          <rPr>
            <b/>
            <sz val="9"/>
            <rFont val="ＭＳ Ｐゴシック"/>
            <family val="3"/>
          </rPr>
          <t>R5.11
毎日新聞　倉敷より毎日新聞を合売化</t>
        </r>
      </text>
    </comment>
    <comment ref="P34" authorId="0">
      <text>
        <r>
          <rPr>
            <b/>
            <sz val="9"/>
            <rFont val="ＭＳ Ｐゴシック"/>
            <family val="3"/>
          </rPr>
          <t>H２６．９より毎日水島の一部を吸収</t>
        </r>
        <r>
          <rPr>
            <sz val="9"/>
            <rFont val="ＭＳ Ｐゴシック"/>
            <family val="3"/>
          </rPr>
          <t xml:space="preserve">
H２６．１１より
水島西を吸収
Ｈ２６．４より
毎日倉敷西の一部を吸収</t>
        </r>
      </text>
    </comment>
    <comment ref="P35" authorId="0">
      <text>
        <r>
          <rPr>
            <sz val="9"/>
            <color indexed="10"/>
            <rFont val="ＭＳ Ｐゴシック"/>
            <family val="3"/>
          </rPr>
          <t>Ｈ１８．１２．１より　西ノ浦を吸収合併</t>
        </r>
        <r>
          <rPr>
            <sz val="9"/>
            <rFont val="ＭＳ Ｐゴシック"/>
            <family val="3"/>
          </rPr>
          <t xml:space="preserve">
Ｈ２６．４より
毎日倉敷西の一部を吸収</t>
        </r>
      </text>
    </comment>
    <comment ref="P43" authorId="0">
      <text>
        <r>
          <rPr>
            <b/>
            <sz val="9"/>
            <rFont val="ＭＳ Ｐゴシック"/>
            <family val="3"/>
          </rPr>
          <t>R4.9
玉島陶・服部を真備南へ譲渡</t>
        </r>
        <r>
          <rPr>
            <sz val="9"/>
            <rFont val="ＭＳ Ｐゴシック"/>
            <family val="3"/>
          </rPr>
          <t xml:space="preserve">
</t>
        </r>
      </text>
    </comment>
    <comment ref="P36" authorId="0">
      <text>
        <r>
          <rPr>
            <sz val="9"/>
            <rFont val="ＭＳ Ｐゴシック"/>
            <family val="3"/>
          </rPr>
          <t xml:space="preserve">Ｈ２６．４より
毎日倉敷西の一部を吸収
</t>
        </r>
      </text>
    </comment>
    <comment ref="P12" authorId="2">
      <text>
        <r>
          <rPr>
            <b/>
            <sz val="9"/>
            <rFont val="ＭＳ Ｐゴシック"/>
            <family val="3"/>
          </rPr>
          <t>Ｒ4.8
朝日　日生を統合</t>
        </r>
      </text>
    </comment>
    <comment ref="J52" authorId="2">
      <text>
        <r>
          <rPr>
            <b/>
            <sz val="9"/>
            <rFont val="ＭＳ Ｐゴシック"/>
            <family val="3"/>
          </rPr>
          <t>Ｈ30.2月～　新設</t>
        </r>
      </text>
    </comment>
    <comment ref="P54" authorId="2">
      <text>
        <r>
          <rPr>
            <b/>
            <sz val="9"/>
            <rFont val="ＭＳ Ｐゴシック"/>
            <family val="3"/>
          </rPr>
          <t>R4.9
玉島より玉島陶・服部を統合
R5.4
柳井原エリアを船穂へ統合</t>
        </r>
      </text>
    </comment>
    <comment ref="P53" authorId="2">
      <text>
        <r>
          <rPr>
            <b/>
            <sz val="9"/>
            <rFont val="ＭＳ Ｐゴシック"/>
            <family val="3"/>
          </rPr>
          <t>Ｈ30.12.1～
箭田の一部を吸収し
新設</t>
        </r>
      </text>
    </comment>
    <comment ref="D61" authorId="0">
      <text>
        <r>
          <rPr>
            <b/>
            <sz val="9"/>
            <rFont val="ＭＳ Ｐゴシック"/>
            <family val="3"/>
          </rPr>
          <t>Ｒ3.6
新店
稗田・味野の統合。
R4.11
廃店　合売化</t>
        </r>
      </text>
    </comment>
    <comment ref="D58" authorId="0">
      <text>
        <r>
          <rPr>
            <b/>
            <sz val="9"/>
            <rFont val="ＭＳ Ｐゴシック"/>
            <family val="3"/>
          </rPr>
          <t>Ｒ6.3
廃店　稗田と統合して
児島（新店）へ</t>
        </r>
      </text>
    </comment>
    <comment ref="D60" authorId="0">
      <text>
        <r>
          <rPr>
            <b/>
            <sz val="9"/>
            <rFont val="ＭＳ Ｐゴシック"/>
            <family val="3"/>
          </rPr>
          <t>Ｒ6.3
廃店　味野と統合して
児島（新店）へ</t>
        </r>
      </text>
    </comment>
    <comment ref="A36" authorId="0">
      <text>
        <r>
          <rPr>
            <b/>
            <sz val="9"/>
            <rFont val="ＭＳ Ｐゴシック"/>
            <family val="3"/>
          </rPr>
          <t>Ｒ3.12
廃店　倉敷西部と山陽新聞　天城へ分割</t>
        </r>
      </text>
    </comment>
    <comment ref="D38" authorId="0">
      <text>
        <r>
          <rPr>
            <b/>
            <sz val="9"/>
            <rFont val="ＭＳ Ｐゴシック"/>
            <family val="3"/>
          </rPr>
          <t>Ｒ3.12
加須山より分割、新店
Ｒ4.6
阿知・中央・船倉町・稲荷町を倉敷中央南へ</t>
        </r>
      </text>
    </comment>
    <comment ref="D39" authorId="0">
      <text>
        <r>
          <rPr>
            <b/>
            <sz val="9"/>
            <rFont val="ＭＳ Ｐゴシック"/>
            <family val="3"/>
          </rPr>
          <t>Ｒ3.12
加須山より分割、新店
Ｒ4.6
倉敷中央南より西中新田の一部を移譲</t>
        </r>
      </text>
    </comment>
    <comment ref="J51" authorId="0">
      <text>
        <r>
          <rPr>
            <b/>
            <sz val="9"/>
            <rFont val="ＭＳ Ｐゴシック"/>
            <family val="3"/>
          </rPr>
          <t xml:space="preserve">Ｒ3.12
朝日倉敷笹沖、山陽天城へ一部分割
</t>
        </r>
      </text>
    </comment>
    <comment ref="J53" authorId="0">
      <text>
        <r>
          <rPr>
            <b/>
            <sz val="9"/>
            <rFont val="ＭＳ Ｐゴシック"/>
            <family val="3"/>
          </rPr>
          <t>Ｒ3.12
朝日加須山より分割、新店</t>
        </r>
      </text>
    </comment>
    <comment ref="A33" authorId="1">
      <text>
        <r>
          <rPr>
            <b/>
            <sz val="9"/>
            <rFont val="ＭＳ Ｐゴシック"/>
            <family val="3"/>
          </rPr>
          <t>Ｒ3.12
倉敷南より2150部を統合
R5.11
廃店
毎日新聞　倉敷西阿知（新店）
山陽新聞
倉敷東・倉敷中央・倉敷中央南・倉敷北・倉敷西・倉敷笹沖・倉敷大高・連島東へ合売化</t>
        </r>
      </text>
    </comment>
    <comment ref="D44" authorId="0">
      <text>
        <r>
          <rPr>
            <b/>
            <sz val="9"/>
            <rFont val="ＭＳ Ｐゴシック"/>
            <family val="3"/>
          </rPr>
          <t>Ｒ3.6
中庄を統合
Ｒ4.2
廃店　（再編）</t>
        </r>
      </text>
    </comment>
    <comment ref="D45" authorId="0">
      <text>
        <r>
          <rPr>
            <b/>
            <sz val="9"/>
            <rFont val="ＭＳ Ｐゴシック"/>
            <family val="3"/>
          </rPr>
          <t>Ｈ26.9より　倉敷を吸収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Ｒ4.2
廃店　（再編）</t>
        </r>
      </text>
    </comment>
    <comment ref="D33" authorId="0">
      <text>
        <r>
          <rPr>
            <b/>
            <sz val="9"/>
            <rFont val="ＭＳ Ｐゴシック"/>
            <family val="3"/>
          </rPr>
          <t xml:space="preserve">Ｒ4.2
新店（再編）
</t>
        </r>
      </text>
    </comment>
    <comment ref="D34" authorId="0">
      <text>
        <r>
          <rPr>
            <b/>
            <sz val="9"/>
            <rFont val="ＭＳ Ｐゴシック"/>
            <family val="3"/>
          </rPr>
          <t>Ｒ4.2
新店（再編）
Ｒ4.6
エリア変更あり。
西中新田の一部を
倉敷笹沖・倉敷大高へ
倉敷中央より阿知・中央・船倉町・稲荷町を吸収</t>
        </r>
      </text>
    </comment>
    <comment ref="D35" authorId="0">
      <text>
        <r>
          <rPr>
            <b/>
            <sz val="9"/>
            <rFont val="ＭＳ Ｐゴシック"/>
            <family val="3"/>
          </rPr>
          <t xml:space="preserve">Ｒ4.2
新店（再編）
</t>
        </r>
      </text>
    </comment>
    <comment ref="D41" authorId="1">
      <text>
        <r>
          <rPr>
            <sz val="9"/>
            <rFont val="ＭＳ Ｐゴシック"/>
            <family val="3"/>
          </rPr>
          <t xml:space="preserve">Ｒ3.12
倉敷中央、倉敷笹沖、天城へ一部分割
</t>
        </r>
      </text>
    </comment>
    <comment ref="D42" authorId="0">
      <text>
        <r>
          <rPr>
            <b/>
            <sz val="9"/>
            <rFont val="ＭＳ Ｐゴシック"/>
            <family val="3"/>
          </rPr>
          <t>Ｒ3.12
加須山より分割、新店</t>
        </r>
      </text>
    </comment>
    <comment ref="D36" authorId="0">
      <text>
        <r>
          <rPr>
            <b/>
            <sz val="9"/>
            <rFont val="ＭＳ Ｐゴシック"/>
            <family val="3"/>
          </rPr>
          <t>Ｒ4.2
新店（再編）</t>
        </r>
      </text>
    </comment>
    <comment ref="D37" authorId="0">
      <text>
        <r>
          <rPr>
            <b/>
            <sz val="9"/>
            <rFont val="ＭＳ Ｐゴシック"/>
            <family val="3"/>
          </rPr>
          <t>Ｒ4.2
新店（再編）
Ｒ4.6
倉敷中央南より西中新田の一部を移譲</t>
        </r>
      </text>
    </comment>
    <comment ref="J56" authorId="1">
      <text>
        <r>
          <rPr>
            <b/>
            <sz val="9"/>
            <rFont val="ＭＳ Ｐゴシック"/>
            <family val="3"/>
          </rPr>
          <t>Ｒ4.2
廃店　（再編）</t>
        </r>
        <r>
          <rPr>
            <sz val="9"/>
            <rFont val="ＭＳ Ｐゴシック"/>
            <family val="3"/>
          </rPr>
          <t xml:space="preserve">
</t>
        </r>
      </text>
    </comment>
    <comment ref="J55" authorId="0">
      <text>
        <r>
          <rPr>
            <b/>
            <sz val="9"/>
            <rFont val="ＭＳ Ｐゴシック"/>
            <family val="3"/>
          </rPr>
          <t>Ｒ3.6
朝日中庄を統合
Ｒ4.2
廃店　（再編）</t>
        </r>
      </text>
    </comment>
    <comment ref="J39" authorId="0">
      <text>
        <r>
          <rPr>
            <b/>
            <sz val="9"/>
            <rFont val="ＭＳ Ｐゴシック"/>
            <family val="3"/>
          </rPr>
          <t>Ｒ4.2
新店（再編）</t>
        </r>
      </text>
    </comment>
    <comment ref="J40" authorId="0">
      <text>
        <r>
          <rPr>
            <b/>
            <sz val="9"/>
            <rFont val="ＭＳ Ｐゴシック"/>
            <family val="3"/>
          </rPr>
          <t>Ｒ4.2
新店（再編）</t>
        </r>
      </text>
    </comment>
    <comment ref="J41" authorId="0">
      <text>
        <r>
          <rPr>
            <b/>
            <sz val="9"/>
            <rFont val="ＭＳ Ｐゴシック"/>
            <family val="3"/>
          </rPr>
          <t>Ｒ4.2
新店（再編）</t>
        </r>
      </text>
    </comment>
    <comment ref="J42" authorId="0">
      <text>
        <r>
          <rPr>
            <b/>
            <sz val="9"/>
            <rFont val="ＭＳ Ｐゴシック"/>
            <family val="3"/>
          </rPr>
          <t>Ｒ4.2
新店（再編）</t>
        </r>
      </text>
    </comment>
    <comment ref="J43" authorId="0">
      <text>
        <r>
          <rPr>
            <b/>
            <sz val="9"/>
            <rFont val="ＭＳ Ｐゴシック"/>
            <family val="3"/>
          </rPr>
          <t>Ｒ4.2
新店（再編）</t>
        </r>
      </text>
    </comment>
    <comment ref="J45" authorId="0">
      <text>
        <r>
          <rPr>
            <sz val="9"/>
            <color indexed="10"/>
            <rFont val="ＭＳ Ｐゴシック"/>
            <family val="3"/>
          </rPr>
          <t>Ｈ２２．７より、毎日倉敷西から分割して新店</t>
        </r>
      </text>
    </comment>
    <comment ref="J46" authorId="0">
      <text>
        <r>
          <rPr>
            <sz val="9"/>
            <color indexed="10"/>
            <rFont val="ＭＳ Ｐゴシック"/>
            <family val="3"/>
          </rPr>
          <t>Ｈ２２．７より、毎日倉敷西から分割して新店</t>
        </r>
      </text>
    </comment>
    <comment ref="J47" authorId="0">
      <text>
        <r>
          <rPr>
            <b/>
            <sz val="9"/>
            <rFont val="ＭＳ Ｐゴシック"/>
            <family val="3"/>
          </rPr>
          <t>Ｒ3.12
朝日加須山より分割、新店</t>
        </r>
      </text>
    </comment>
    <comment ref="P52" authorId="0">
      <text>
        <r>
          <rPr>
            <b/>
            <sz val="9"/>
            <rFont val="ＭＳ Ｐゴシック"/>
            <family val="3"/>
          </rPr>
          <t>Ｒ4.4
本荘を統合して下津井より店名変更</t>
        </r>
      </text>
    </comment>
    <comment ref="P8" authorId="0">
      <text>
        <r>
          <rPr>
            <b/>
            <sz val="9"/>
            <rFont val="ＭＳ Ｐゴシック"/>
            <family val="3"/>
          </rPr>
          <t>Ｒ4.8
朝日　備前中央を統合</t>
        </r>
      </text>
    </comment>
    <comment ref="P9" authorId="0">
      <text>
        <r>
          <rPr>
            <b/>
            <sz val="9"/>
            <rFont val="ＭＳ Ｐゴシック"/>
            <family val="3"/>
          </rPr>
          <t>Ｒ4.8
伊里と朝日　伊里を統合。片上より店名変更</t>
        </r>
      </text>
    </comment>
    <comment ref="M8" authorId="0">
      <text>
        <r>
          <rPr>
            <b/>
            <sz val="9"/>
            <rFont val="ＭＳ Ｐゴシック"/>
            <family val="3"/>
          </rPr>
          <t>Ｒ4.8
新店　朝日備前中央・朝日日生より山陽新聞各販売店へ</t>
        </r>
      </text>
    </comment>
    <comment ref="M9" authorId="0">
      <text>
        <r>
          <rPr>
            <b/>
            <sz val="9"/>
            <rFont val="ＭＳ Ｐゴシック"/>
            <family val="3"/>
          </rPr>
          <t>Ｒ4.8
新店　朝日備前中央・朝日日生より山陽新聞各販売店へ</t>
        </r>
      </text>
    </comment>
    <comment ref="M10" authorId="0">
      <text>
        <r>
          <rPr>
            <b/>
            <sz val="9"/>
            <rFont val="ＭＳ Ｐゴシック"/>
            <family val="3"/>
          </rPr>
          <t>Ｒ4.8
新店　朝日備前中央・朝日日生より山陽新聞各販売店へ</t>
        </r>
      </text>
    </comment>
    <comment ref="J54" authorId="0">
      <text>
        <r>
          <rPr>
            <b/>
            <sz val="9"/>
            <rFont val="ＭＳ Ｐゴシック"/>
            <family val="3"/>
          </rPr>
          <t>Ｒ4.8
新設</t>
        </r>
      </text>
    </comment>
    <comment ref="D59" authorId="0">
      <text>
        <r>
          <rPr>
            <b/>
            <sz val="9"/>
            <rFont val="ＭＳ Ｐゴシック"/>
            <family val="3"/>
          </rPr>
          <t>Ｒ4.11
廃店
合売化
田の口・琴浦、稗田へ分割</t>
        </r>
      </text>
    </comment>
    <comment ref="J71" authorId="0">
      <text>
        <r>
          <rPr>
            <b/>
            <sz val="9"/>
            <rFont val="ＭＳ Ｐゴシック"/>
            <family val="3"/>
          </rPr>
          <t>Ｒ4.11
新店
山陽新聞合売</t>
        </r>
      </text>
    </comment>
    <comment ref="J72" authorId="0">
      <text>
        <r>
          <rPr>
            <b/>
            <sz val="9"/>
            <rFont val="ＭＳ Ｐゴシック"/>
            <family val="3"/>
          </rPr>
          <t>Ｒ4.11
新店
朝日琴浦より分割
山陽新聞　合売</t>
        </r>
      </text>
    </comment>
    <comment ref="J73" authorId="0">
      <text>
        <r>
          <rPr>
            <b/>
            <sz val="9"/>
            <rFont val="ＭＳ Ｐゴシック"/>
            <family val="3"/>
          </rPr>
          <t>新店
朝日琴浦より分割
山陽新聞　合売</t>
        </r>
      </text>
    </comment>
    <comment ref="P44" authorId="0">
      <text>
        <r>
          <rPr>
            <b/>
            <sz val="9"/>
            <rFont val="ＭＳ Ｐゴシック"/>
            <family val="3"/>
          </rPr>
          <t>R5.4
真備南より柳井原エリアを統合</t>
        </r>
      </text>
    </comment>
    <comment ref="D13" authorId="0">
      <text>
        <r>
          <rPr>
            <b/>
            <sz val="9"/>
            <rFont val="ＭＳ Ｐゴシック"/>
            <family val="3"/>
          </rPr>
          <t>Ｒ4.8
廃店　山陽新聞　香登へ</t>
        </r>
      </text>
    </comment>
    <comment ref="D14" authorId="0">
      <text>
        <r>
          <rPr>
            <b/>
            <sz val="9"/>
            <rFont val="ＭＳ Ｐゴシック"/>
            <family val="3"/>
          </rPr>
          <t>Ｒ4.8
廃店　山陽新聞　伊里へ</t>
        </r>
        <r>
          <rPr>
            <sz val="9"/>
            <rFont val="ＭＳ Ｐゴシック"/>
            <family val="3"/>
          </rPr>
          <t xml:space="preserve">
</t>
        </r>
      </text>
    </comment>
    <comment ref="D15" authorId="0">
      <text>
        <r>
          <rPr>
            <b/>
            <sz val="9"/>
            <rFont val="ＭＳ Ｐゴシック"/>
            <family val="3"/>
          </rPr>
          <t>Ｒ4.8
廃店　山陽新聞　日生へ</t>
        </r>
      </text>
    </comment>
    <comment ref="M14" authorId="0">
      <text>
        <r>
          <rPr>
            <b/>
            <sz val="9"/>
            <rFont val="ＭＳ Ｐゴシック"/>
            <family val="3"/>
          </rPr>
          <t>Ｒ4.8
廃店　山陽新聞の各エリアへ</t>
        </r>
      </text>
    </comment>
    <comment ref="M15" authorId="0">
      <text>
        <r>
          <rPr>
            <b/>
            <sz val="9"/>
            <rFont val="ＭＳ Ｐゴシック"/>
            <family val="3"/>
          </rPr>
          <t>Ｒ4.8
廃店　山陽新聞の各エリアへ</t>
        </r>
      </text>
    </comment>
    <comment ref="P15" authorId="0">
      <text>
        <r>
          <rPr>
            <b/>
            <sz val="9"/>
            <rFont val="ＭＳ Ｐゴシック"/>
            <family val="3"/>
          </rPr>
          <t>Ｒ4.8
廃店　備前片上へ</t>
        </r>
      </text>
    </comment>
    <comment ref="D55" authorId="0">
      <text>
        <r>
          <rPr>
            <b/>
            <sz val="9"/>
            <rFont val="ＭＳ Ｐゴシック"/>
            <family val="3"/>
          </rPr>
          <t>Ｒ4.11
新店
山陽新聞合売</t>
        </r>
      </text>
    </comment>
    <comment ref="D56" authorId="0">
      <text>
        <r>
          <rPr>
            <b/>
            <sz val="9"/>
            <rFont val="ＭＳ Ｐゴシック"/>
            <family val="3"/>
          </rPr>
          <t>Ｒ4.11
新店
琴浦より分割</t>
        </r>
      </text>
    </comment>
    <comment ref="D57" authorId="0">
      <text>
        <r>
          <rPr>
            <b/>
            <sz val="9"/>
            <rFont val="ＭＳ Ｐゴシック"/>
            <family val="3"/>
          </rPr>
          <t>新店
琴浦より分割</t>
        </r>
      </text>
    </comment>
    <comment ref="J74" authorId="0">
      <text>
        <r>
          <rPr>
            <b/>
            <sz val="9"/>
            <rFont val="ＭＳ Ｐゴシック"/>
            <family val="3"/>
          </rPr>
          <t>Ｒ6.3
廃店　朝日稗田と統合して
朝日児島（新店）へ</t>
        </r>
      </text>
    </comment>
    <comment ref="J75" authorId="0">
      <text>
        <r>
          <rPr>
            <b/>
            <sz val="9"/>
            <rFont val="ＭＳ Ｐゴシック"/>
            <family val="3"/>
          </rPr>
          <t>Ｒ4.11
廃店
山陽新聞　合売化</t>
        </r>
      </text>
    </comment>
    <comment ref="J76" authorId="0">
      <text>
        <r>
          <rPr>
            <b/>
            <sz val="9"/>
            <rFont val="ＭＳ Ｐゴシック"/>
            <family val="3"/>
          </rPr>
          <t>Ｒ6.3
廃店　朝日味野と統合して
朝日児島（新店）へ</t>
        </r>
      </text>
    </comment>
    <comment ref="J77" authorId="0">
      <text>
        <r>
          <rPr>
            <b/>
            <sz val="9"/>
            <rFont val="ＭＳ Ｐゴシック"/>
            <family val="3"/>
          </rPr>
          <t>Ｒ3.6
新店
朝日稗田・朝日味野の統合。
廃店
山陽新聞　合売化</t>
        </r>
      </text>
    </comment>
    <comment ref="G95" authorId="0">
      <text>
        <r>
          <rPr>
            <b/>
            <sz val="9"/>
            <rFont val="ＭＳ Ｐゴシック"/>
            <family val="3"/>
          </rPr>
          <t>Ｒ3.4
朝日新聞　玉野へ統合</t>
        </r>
      </text>
    </comment>
    <comment ref="G97" authorId="0">
      <text>
        <r>
          <rPr>
            <b/>
            <sz val="9"/>
            <rFont val="ＭＳ Ｐゴシック"/>
            <family val="3"/>
          </rPr>
          <t>Ｒ3.4
朝日新聞　玉野へ統合</t>
        </r>
      </text>
    </comment>
    <comment ref="G33" authorId="3">
      <text>
        <r>
          <rPr>
            <b/>
            <sz val="9"/>
            <rFont val="MS P ゴシック"/>
            <family val="3"/>
          </rPr>
          <t>R5.10
倉敷中庄・富井・西・南の4販売店を統合</t>
        </r>
      </text>
    </comment>
    <comment ref="G37" authorId="3">
      <text>
        <r>
          <rPr>
            <b/>
            <sz val="9"/>
            <rFont val="MS P ゴシック"/>
            <family val="3"/>
          </rPr>
          <t>R5.10
倉敷中央へ統合</t>
        </r>
      </text>
    </comment>
    <comment ref="A34" authorId="0">
      <text>
        <r>
          <rPr>
            <b/>
            <sz val="9"/>
            <rFont val="ＭＳ Ｐゴシック"/>
            <family val="3"/>
          </rPr>
          <t>Ｒ3.12
新店
倉敷より分割</t>
        </r>
      </text>
    </comment>
    <comment ref="M34" authorId="3">
      <text>
        <r>
          <rPr>
            <b/>
            <sz val="9"/>
            <rFont val="MS P ゴシック"/>
            <family val="3"/>
          </rPr>
          <t>R5.11
毎日新聞　倉敷より毎日新聞を合売化
R6.4
産経　倉敷分（一部エリア）を合売化</t>
        </r>
      </text>
    </comment>
    <comment ref="M35" authorId="3">
      <text>
        <r>
          <rPr>
            <b/>
            <sz val="9"/>
            <rFont val="MS P ゴシック"/>
            <family val="3"/>
          </rPr>
          <t>R5.11
毎日新聞　倉敷より毎日新聞を合売化
R6.4
産経　倉敷分（一部エリア）を合売化</t>
        </r>
      </text>
    </comment>
    <comment ref="M38" authorId="3">
      <text>
        <r>
          <rPr>
            <b/>
            <sz val="9"/>
            <rFont val="MS P ゴシック"/>
            <family val="3"/>
          </rPr>
          <t>R5.11
毎日新聞　倉敷より毎日新聞を合売化
R6.4
産経　倉敷分（一部エリア）を合売化</t>
        </r>
      </text>
    </comment>
    <comment ref="G38" authorId="3">
      <text>
        <r>
          <rPr>
            <b/>
            <sz val="9"/>
            <rFont val="MS P ゴシック"/>
            <family val="3"/>
          </rPr>
          <t>R5.10
倉敷中央へ統合</t>
        </r>
      </text>
    </comment>
    <comment ref="G44" authorId="3">
      <text>
        <r>
          <rPr>
            <b/>
            <sz val="9"/>
            <rFont val="MS P ゴシック"/>
            <family val="3"/>
          </rPr>
          <t>R5.10
倉敷中央へ統合</t>
        </r>
      </text>
    </comment>
    <comment ref="G45" authorId="3">
      <text>
        <r>
          <rPr>
            <b/>
            <sz val="9"/>
            <rFont val="MS P ゴシック"/>
            <family val="3"/>
          </rPr>
          <t>R5.10
倉敷中央へ統合</t>
        </r>
      </text>
    </comment>
    <comment ref="P56" authorId="0">
      <text>
        <r>
          <rPr>
            <b/>
            <sz val="9"/>
            <rFont val="ＭＳ Ｐゴシック"/>
            <family val="3"/>
          </rPr>
          <t>Ｒ4.4
廃店
児島西（旧下津井）へ
統合</t>
        </r>
      </text>
    </comment>
    <comment ref="J33" authorId="3">
      <text>
        <r>
          <rPr>
            <b/>
            <sz val="9"/>
            <rFont val="MS P ゴシック"/>
            <family val="3"/>
          </rPr>
          <t>R6.4
廃店
山陽新聞の販売店へ分割、合売化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荒尾日出夫</author>
  </authors>
  <commentList>
    <comment ref="M46" authorId="0">
      <text>
        <r>
          <rPr>
            <sz val="9"/>
            <color indexed="10"/>
            <rFont val="ＭＳ Ｐゴシック"/>
            <family val="3"/>
          </rPr>
          <t>Ｈ２２．２より、芳井を吸収
Ｈ２４．３より、朝日４５０含む
Ｈ２４．８より、井原東を吸収</t>
        </r>
      </text>
    </comment>
    <comment ref="M47" authorId="1">
      <text>
        <r>
          <rPr>
            <sz val="9"/>
            <rFont val="ＭＳ Ｐゴシック"/>
            <family val="3"/>
          </rPr>
          <t xml:space="preserve">Ｈ２４．３より、朝日１００含む
</t>
        </r>
      </text>
    </comment>
    <comment ref="P10" authorId="1">
      <text>
        <r>
          <rPr>
            <sz val="9"/>
            <rFont val="ＭＳ Ｐゴシック"/>
            <family val="3"/>
          </rPr>
          <t>Ｈ２４．１０より、朝日総社南の６５０部を吸収</t>
        </r>
      </text>
    </comment>
    <comment ref="P11" authorId="1">
      <text>
        <r>
          <rPr>
            <sz val="9"/>
            <rFont val="ＭＳ Ｐゴシック"/>
            <family val="3"/>
          </rPr>
          <t>Ｈ２４．１０より、朝日総社南の３００部を吸収</t>
        </r>
      </text>
    </comment>
    <comment ref="P32" authorId="1">
      <text>
        <r>
          <rPr>
            <sz val="9"/>
            <rFont val="ＭＳ Ｐゴシック"/>
            <family val="3"/>
          </rPr>
          <t>Ｈ２４．１０より、朝日笠岡の９５０部を吸収
Ｈ２４．４より大島の一部を吸収</t>
        </r>
      </text>
    </comment>
    <comment ref="P38" authorId="1">
      <text>
        <r>
          <rPr>
            <sz val="9"/>
            <rFont val="ＭＳ Ｐゴシック"/>
            <family val="3"/>
          </rPr>
          <t>Ｈ２４．１０より、朝日笠岡の５０部を吸収</t>
        </r>
      </text>
    </comment>
    <comment ref="P76" authorId="1">
      <text>
        <r>
          <rPr>
            <sz val="9"/>
            <rFont val="ＭＳ Ｐゴシック"/>
            <family val="3"/>
          </rPr>
          <t xml:space="preserve">Ｈ25.5より毎日新聞高梁を吸収
</t>
        </r>
      </text>
    </comment>
    <comment ref="P33" authorId="0">
      <text>
        <r>
          <rPr>
            <b/>
            <sz val="9"/>
            <rFont val="ＭＳ Ｐゴシック"/>
            <family val="3"/>
          </rPr>
          <t xml:space="preserve">Ｈ26.4より
大島廃店
笠岡と笠岡東大島に分割
</t>
        </r>
        <r>
          <rPr>
            <sz val="9"/>
            <rFont val="ＭＳ Ｐゴシック"/>
            <family val="3"/>
          </rPr>
          <t xml:space="preserve">
</t>
        </r>
      </text>
    </comment>
    <comment ref="P34" authorId="0">
      <text>
        <r>
          <rPr>
            <b/>
            <sz val="9"/>
            <rFont val="ＭＳ Ｐゴシック"/>
            <family val="3"/>
          </rPr>
          <t>Ｈ26.4より</t>
        </r>
        <r>
          <rPr>
            <sz val="9"/>
            <rFont val="ＭＳ Ｐゴシック"/>
            <family val="3"/>
          </rPr>
          <t xml:space="preserve">
今井から店名変更</t>
        </r>
      </text>
    </comment>
    <comment ref="P47" authorId="2">
      <text>
        <r>
          <rPr>
            <sz val="9"/>
            <rFont val="ＭＳ Ｐゴシック"/>
            <family val="3"/>
          </rPr>
          <t xml:space="preserve">Ｈ２７．６より
東江原を吸収して
西江原から店名変更
</t>
        </r>
      </text>
    </comment>
    <comment ref="G9" authorId="2">
      <text>
        <r>
          <rPr>
            <sz val="9"/>
            <rFont val="ＭＳ Ｐゴシック"/>
            <family val="3"/>
          </rPr>
          <t xml:space="preserve">Ｈ２７．１１.１より
美袋を吸収
</t>
        </r>
      </text>
    </comment>
    <comment ref="P39" authorId="0">
      <text>
        <r>
          <rPr>
            <b/>
            <sz val="9"/>
            <rFont val="ＭＳ Ｐゴシック"/>
            <family val="3"/>
          </rPr>
          <t xml:space="preserve">Ｒ３．２より笹岡から分割して新店
</t>
        </r>
        <r>
          <rPr>
            <sz val="9"/>
            <rFont val="ＭＳ Ｐゴシック"/>
            <family val="3"/>
          </rPr>
          <t xml:space="preserve">
R3.2
200部　読売笠岡へ</t>
        </r>
      </text>
    </comment>
    <comment ref="G32" authorId="0">
      <text>
        <r>
          <rPr>
            <b/>
            <sz val="9"/>
            <rFont val="ＭＳ Ｐゴシック"/>
            <family val="3"/>
          </rPr>
          <t>R3.2
200部　山陽新聞　金浦より移動
Ｒ3.3.16
笠岡西（新設）を分割</t>
        </r>
      </text>
    </comment>
    <comment ref="J32" authorId="0">
      <text>
        <r>
          <rPr>
            <b/>
            <sz val="9"/>
            <rFont val="ＭＳ Ｐゴシック"/>
            <family val="3"/>
          </rPr>
          <t>Ｒ3.3.16
笠岡西（新設）を分割</t>
        </r>
      </text>
    </comment>
    <comment ref="G34" authorId="0">
      <text>
        <r>
          <rPr>
            <b/>
            <sz val="9"/>
            <rFont val="ＭＳ Ｐゴシック"/>
            <family val="3"/>
          </rPr>
          <t>Ｒ3.3.16
笠岡より分割
新店</t>
        </r>
      </text>
    </comment>
    <comment ref="J33" authorId="0">
      <text>
        <r>
          <rPr>
            <b/>
            <sz val="9"/>
            <rFont val="ＭＳ Ｐゴシック"/>
            <family val="3"/>
          </rPr>
          <t>Ｒ3.3.16
笠岡より分割
新店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G40" authorId="0">
      <text>
        <r>
          <rPr>
            <sz val="9"/>
            <color indexed="14"/>
            <rFont val="ＭＳ Ｐゴシック"/>
            <family val="3"/>
          </rPr>
          <t>H18年2月1日より
河辺より津山東へ名称変更</t>
        </r>
        <r>
          <rPr>
            <sz val="9"/>
            <rFont val="ＭＳ Ｐゴシック"/>
            <family val="3"/>
          </rPr>
          <t xml:space="preserve">
</t>
        </r>
      </text>
    </comment>
    <comment ref="P60" authorId="0">
      <text>
        <r>
          <rPr>
            <sz val="9"/>
            <color indexed="10"/>
            <rFont val="ＭＳ Ｐゴシック"/>
            <family val="3"/>
          </rPr>
          <t>Ｈ１９．１より　朝日の勝間田より毎日分５０枚吸収</t>
        </r>
      </text>
    </comment>
    <comment ref="P8" authorId="0">
      <text>
        <r>
          <rPr>
            <sz val="9"/>
            <color indexed="10"/>
            <rFont val="ＭＳ Ｐゴシック"/>
            <family val="3"/>
          </rPr>
          <t>Ｈ１９．５より　長田と津賀が合併して、加茂川に店名変更</t>
        </r>
      </text>
    </comment>
    <comment ref="J37" authorId="0">
      <text>
        <r>
          <rPr>
            <b/>
            <sz val="9"/>
            <color indexed="8"/>
            <rFont val="ＭＳ Ｐゴシック"/>
            <family val="3"/>
          </rPr>
          <t>R5.11
廃店
山陽新聞
津山中央・津山東・津山西・上河原へ分割、合売化</t>
        </r>
      </text>
    </comment>
    <comment ref="P72" authorId="1">
      <text>
        <r>
          <rPr>
            <b/>
            <sz val="9"/>
            <rFont val="ＭＳ Ｐゴシック"/>
            <family val="3"/>
          </rPr>
          <t>Ｒ5.7
江与味を統合</t>
        </r>
      </text>
    </comment>
    <comment ref="P37" authorId="1">
      <text>
        <r>
          <rPr>
            <b/>
            <sz val="9"/>
            <rFont val="ＭＳ Ｐゴシック"/>
            <family val="3"/>
          </rPr>
          <t>Ｒ4.4
朝日新聞を合売化</t>
        </r>
        <r>
          <rPr>
            <sz val="9"/>
            <rFont val="ＭＳ Ｐゴシック"/>
            <family val="3"/>
          </rPr>
          <t xml:space="preserve">
</t>
        </r>
      </text>
    </comment>
    <comment ref="P71" authorId="1">
      <text>
        <r>
          <rPr>
            <sz val="9"/>
            <rFont val="ＭＳ Ｐゴシック"/>
            <family val="3"/>
          </rPr>
          <t xml:space="preserve">Ｈ24.7より、弓削の一部を吸収
</t>
        </r>
        <r>
          <rPr>
            <b/>
            <sz val="9"/>
            <rFont val="ＭＳ Ｐゴシック"/>
            <family val="3"/>
          </rPr>
          <t xml:space="preserve">
Ｈ30.12.1～
大垪和を吸収</t>
        </r>
      </text>
    </comment>
    <comment ref="P40" authorId="1">
      <text>
        <r>
          <rPr>
            <b/>
            <sz val="9"/>
            <rFont val="ＭＳ Ｐゴシック"/>
            <family val="3"/>
          </rPr>
          <t>Ｒ4.4
朝日新聞を合売化</t>
        </r>
      </text>
    </comment>
    <comment ref="P23" authorId="1">
      <text>
        <r>
          <rPr>
            <sz val="9"/>
            <rFont val="ＭＳ Ｐゴシック"/>
            <family val="3"/>
          </rPr>
          <t>Ｈ25.4より、飯倉を吸収して、石蟹・岩山から店名変更</t>
        </r>
      </text>
    </comment>
    <comment ref="P73" authorId="0">
      <text>
        <r>
          <rPr>
            <sz val="9"/>
            <rFont val="ＭＳ Ｐゴシック"/>
            <family val="3"/>
          </rPr>
          <t>Ｈ２６．４より
北和気を吸収
Ｈ２８.１１より
飯岡＊を吸収</t>
        </r>
      </text>
    </comment>
    <comment ref="P74" authorId="0">
      <text>
        <r>
          <rPr>
            <sz val="9"/>
            <rFont val="ＭＳ Ｐゴシック"/>
            <family val="3"/>
          </rPr>
          <t>Ｈ２１．３より、
福渡の一部を吸収
Ｈ２４．７より、
弓削の一部を吸収
Ｈ２４．２より、
神目から店名変更
Ｈ２８．１０より、
弓削→くめなん
（名称変更）</t>
        </r>
      </text>
    </comment>
    <comment ref="P43" authorId="2">
      <text>
        <r>
          <rPr>
            <b/>
            <sz val="10"/>
            <rFont val="ＭＳ Ｐゴシック"/>
            <family val="3"/>
          </rPr>
          <t>R5.4
坪井を統合
Ｒ5.8
寺元（苫田郡）の一部を統合</t>
        </r>
      </text>
    </comment>
    <comment ref="G42" authorId="0">
      <text>
        <r>
          <rPr>
            <b/>
            <sz val="9"/>
            <rFont val="ＭＳ Ｐゴシック"/>
            <family val="3"/>
          </rPr>
          <t>Ｒ3.12
賀茂より店名変更</t>
        </r>
      </text>
    </comment>
    <comment ref="M39" authorId="0">
      <text>
        <r>
          <rPr>
            <b/>
            <sz val="9"/>
            <rFont val="ＭＳ Ｐゴシック"/>
            <family val="3"/>
          </rPr>
          <t>Ｒ4.4
朝日津山の一部を吸収</t>
        </r>
      </text>
    </comment>
    <comment ref="M40" authorId="0">
      <text>
        <r>
          <rPr>
            <b/>
            <sz val="9"/>
            <rFont val="ＭＳ Ｐゴシック"/>
            <family val="3"/>
          </rPr>
          <t>Ｒ4.4
朝日津山の一部エリア（新店）</t>
        </r>
      </text>
    </comment>
    <comment ref="M41" authorId="0">
      <text>
        <r>
          <rPr>
            <b/>
            <sz val="9"/>
            <rFont val="ＭＳ Ｐゴシック"/>
            <family val="3"/>
          </rPr>
          <t>Ｒ4.4
朝日津山の一部エリア（新店）</t>
        </r>
      </text>
    </comment>
    <comment ref="M42" authorId="0">
      <text>
        <r>
          <rPr>
            <b/>
            <sz val="9"/>
            <rFont val="ＭＳ Ｐゴシック"/>
            <family val="3"/>
          </rPr>
          <t>Ｒ4.4
朝日津山の一部エリア（新店）</t>
        </r>
      </text>
    </comment>
    <comment ref="P38" authorId="0">
      <text>
        <r>
          <rPr>
            <b/>
            <sz val="9"/>
            <rFont val="ＭＳ Ｐゴシック"/>
            <family val="3"/>
          </rPr>
          <t>Ｒ4.4
朝日新聞を合売化</t>
        </r>
      </text>
    </comment>
    <comment ref="P39" authorId="0">
      <text>
        <r>
          <rPr>
            <b/>
            <sz val="9"/>
            <rFont val="ＭＳ Ｐゴシック"/>
            <family val="3"/>
          </rPr>
          <t>Ｒ4.4
朝日新聞を合売化</t>
        </r>
      </text>
    </comment>
    <comment ref="P41" authorId="0">
      <text>
        <r>
          <rPr>
            <b/>
            <sz val="9"/>
            <rFont val="ＭＳ Ｐゴシック"/>
            <family val="3"/>
          </rPr>
          <t>Ｒ4.4
朝日新聞を合売化</t>
        </r>
      </text>
    </comment>
    <comment ref="D51" authorId="0">
      <text>
        <r>
          <rPr>
            <b/>
            <sz val="9"/>
            <rFont val="ＭＳ Ｐゴシック"/>
            <family val="3"/>
          </rPr>
          <t>Ｒ4.4
廃店　山陽新聞の各店へ</t>
        </r>
      </text>
    </comment>
    <comment ref="D52" authorId="0">
      <text>
        <r>
          <rPr>
            <b/>
            <sz val="9"/>
            <rFont val="ＭＳ Ｐゴシック"/>
            <family val="3"/>
          </rPr>
          <t>Ｒ4.4
廃店　山陽新聞の各店へ</t>
        </r>
      </text>
    </comment>
    <comment ref="D53" authorId="0">
      <text>
        <r>
          <rPr>
            <b/>
            <sz val="9"/>
            <rFont val="ＭＳ Ｐゴシック"/>
            <family val="3"/>
          </rPr>
          <t>Ｒ4.4
廃店　山陽新聞の各店へ</t>
        </r>
      </text>
    </comment>
    <comment ref="M53" authorId="0">
      <text>
        <r>
          <rPr>
            <b/>
            <sz val="9"/>
            <rFont val="ＭＳ Ｐゴシック"/>
            <family val="3"/>
          </rPr>
          <t>Ｒ4.4
廃店
山陽津山中央・上河原・津山西・津山東へ</t>
        </r>
      </text>
    </comment>
    <comment ref="P62" authorId="3">
      <text>
        <r>
          <rPr>
            <b/>
            <sz val="9"/>
            <rFont val="ＭＳ Ｐゴシック"/>
            <family val="3"/>
          </rPr>
          <t>Ｈ28.9～
那岐1350・行方450を統合</t>
        </r>
      </text>
    </comment>
    <comment ref="P80" authorId="0">
      <text>
        <r>
          <rPr>
            <b/>
            <sz val="9"/>
            <rFont val="ＭＳ Ｐゴシック"/>
            <family val="3"/>
          </rPr>
          <t>Ｒ5.7
廃店　西川へ統合</t>
        </r>
      </text>
    </comment>
    <comment ref="P52" authorId="0">
      <text>
        <r>
          <rPr>
            <b/>
            <sz val="9"/>
            <rFont val="ＭＳ Ｐゴシック"/>
            <family val="3"/>
          </rPr>
          <t>R5.4
廃店
久米へ統合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PC-222_k-fujisao</author>
    <author>user010@城戸 武広</author>
  </authors>
  <commentList>
    <comment ref="P49" authorId="0">
      <text>
        <r>
          <rPr>
            <sz val="9"/>
            <color indexed="14"/>
            <rFont val="ＭＳ Ｐゴシック"/>
            <family val="3"/>
          </rPr>
          <t>H17年12月1日より
毎日・朝日湯郷統合</t>
        </r>
        <r>
          <rPr>
            <sz val="9"/>
            <rFont val="ＭＳ Ｐゴシック"/>
            <family val="3"/>
          </rPr>
          <t xml:space="preserve">
</t>
        </r>
      </text>
    </comment>
    <comment ref="H47" authorId="0">
      <text>
        <r>
          <rPr>
            <sz val="9"/>
            <color indexed="14"/>
            <rFont val="ＭＳ Ｐゴシック"/>
            <family val="3"/>
          </rPr>
          <t>H17年12月1日より
毎日湯郷一部吸収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1">
      <text>
        <r>
          <rPr>
            <sz val="9"/>
            <rFont val="ＭＳ Ｐゴシック"/>
            <family val="3"/>
          </rPr>
          <t>Ｈ24.8より、朝日から読売へ変更</t>
        </r>
      </text>
    </comment>
    <comment ref="P15" authorId="0">
      <text>
        <r>
          <rPr>
            <b/>
            <sz val="9"/>
            <rFont val="ＭＳ Ｐゴシック"/>
            <family val="3"/>
          </rPr>
          <t>H26.9より
中和から店名変更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55" authorId="2">
      <text>
        <r>
          <rPr>
            <b/>
            <sz val="9"/>
            <rFont val="ＭＳ Ｐゴシック"/>
            <family val="3"/>
          </rPr>
          <t>Ｈ28.9～
梶並350・粟井300を統合</t>
        </r>
      </text>
    </comment>
    <comment ref="P32" authorId="0">
      <text>
        <r>
          <rPr>
            <b/>
            <sz val="9"/>
            <rFont val="ＭＳ Ｐゴシック"/>
            <family val="3"/>
          </rPr>
          <t>Ｒ5.8
寺元の一部を統合
奥津より店名変更
R6.4
上斉原を統合</t>
        </r>
      </text>
    </comment>
    <comment ref="P39" authorId="0">
      <text>
        <r>
          <rPr>
            <b/>
            <sz val="9"/>
            <rFont val="ＭＳ Ｐゴシック"/>
            <family val="3"/>
          </rPr>
          <t>Ｒ5.8
廃店
久米（津山市）・鏡野（旧奥津）へ分割</t>
        </r>
      </text>
    </comment>
    <comment ref="P33" authorId="3">
      <text>
        <r>
          <rPr>
            <b/>
            <sz val="9"/>
            <rFont val="MS P ゴシック"/>
            <family val="3"/>
          </rPr>
          <t>R6.4
廃店
鏡野へ統合</t>
        </r>
      </text>
    </comment>
  </commentList>
</comments>
</file>

<file path=xl/sharedStrings.xml><?xml version="1.0" encoding="utf-8"?>
<sst xmlns="http://schemas.openxmlformats.org/spreadsheetml/2006/main" count="1307" uniqueCount="596">
  <si>
    <t>広　    　告　    　主</t>
  </si>
  <si>
    <t>サイズ</t>
  </si>
  <si>
    <t>折　込　総　枚　数</t>
  </si>
  <si>
    <t>地区部数</t>
  </si>
  <si>
    <t>(折込数)</t>
  </si>
  <si>
    <t>MM　毎日新聞</t>
  </si>
  <si>
    <t>ＡＡ　朝日新聞</t>
  </si>
  <si>
    <t>YY　読売新聞</t>
  </si>
  <si>
    <t>ＳＹ　山陽新聞</t>
  </si>
  <si>
    <t>ＣＧ　中国新聞</t>
  </si>
  <si>
    <t>販売店名</t>
  </si>
  <si>
    <t>部   数</t>
  </si>
  <si>
    <t>地区合計</t>
  </si>
  <si>
    <t>折　　込　　日</t>
  </si>
  <si>
    <t>備    考</t>
  </si>
  <si>
    <t>広 　　告　 　主</t>
  </si>
  <si>
    <t>市　　　郡</t>
  </si>
  <si>
    <t>合　　　計</t>
  </si>
  <si>
    <t>内山下</t>
  </si>
  <si>
    <t>清輝橋</t>
  </si>
  <si>
    <t>岡南</t>
  </si>
  <si>
    <t>福島</t>
  </si>
  <si>
    <t>岡山中央</t>
  </si>
  <si>
    <t>桑田</t>
  </si>
  <si>
    <t>野田屋町</t>
  </si>
  <si>
    <t>高島</t>
  </si>
  <si>
    <t>三勲</t>
  </si>
  <si>
    <t>平井</t>
  </si>
  <si>
    <t>大供</t>
  </si>
  <si>
    <t>芳田</t>
  </si>
  <si>
    <t>岡山中央</t>
  </si>
  <si>
    <t>原尾島</t>
  </si>
  <si>
    <t>門田屋敷</t>
  </si>
  <si>
    <t>福浜</t>
  </si>
  <si>
    <t>当新田</t>
  </si>
  <si>
    <t>岡山南</t>
  </si>
  <si>
    <t>ページ計</t>
  </si>
  <si>
    <t>新岡山</t>
  </si>
  <si>
    <t>岡山南</t>
  </si>
  <si>
    <t>幡多</t>
  </si>
  <si>
    <t>原尾島</t>
  </si>
  <si>
    <t>平井東</t>
  </si>
  <si>
    <t>岡輝</t>
  </si>
  <si>
    <t>鹿田</t>
  </si>
  <si>
    <t>浜野</t>
  </si>
  <si>
    <t>岡南</t>
  </si>
  <si>
    <t>浦安</t>
  </si>
  <si>
    <t>泉田</t>
  </si>
  <si>
    <t>新保</t>
  </si>
  <si>
    <t>新屋敷</t>
  </si>
  <si>
    <t>岡山西</t>
  </si>
  <si>
    <t>野田</t>
  </si>
  <si>
    <t>今</t>
  </si>
  <si>
    <t>三門</t>
  </si>
  <si>
    <t>花尻</t>
  </si>
  <si>
    <t>伊島</t>
  </si>
  <si>
    <t>津島</t>
  </si>
  <si>
    <t>玉柏</t>
  </si>
  <si>
    <t>富山</t>
  </si>
  <si>
    <t>東岡山</t>
  </si>
  <si>
    <t>古都</t>
  </si>
  <si>
    <t>津高</t>
  </si>
  <si>
    <t>牧山</t>
  </si>
  <si>
    <t>矢坂</t>
  </si>
  <si>
    <t>芳賀佐山</t>
  </si>
  <si>
    <t>一宮</t>
  </si>
  <si>
    <t>吉備津</t>
  </si>
  <si>
    <t>高松</t>
  </si>
  <si>
    <t>奉還町</t>
  </si>
  <si>
    <t>北方</t>
  </si>
  <si>
    <t>東岡山</t>
  </si>
  <si>
    <t>円山</t>
  </si>
  <si>
    <t>岡山北</t>
  </si>
  <si>
    <t>備中高松</t>
  </si>
  <si>
    <t>北庭瀬</t>
  </si>
  <si>
    <t>妹尾</t>
  </si>
  <si>
    <t>妹尾西</t>
  </si>
  <si>
    <t>興除</t>
  </si>
  <si>
    <t>西大寺</t>
  </si>
  <si>
    <t>芥子山</t>
  </si>
  <si>
    <t>益野</t>
  </si>
  <si>
    <t>西大寺東</t>
  </si>
  <si>
    <t>西大寺南</t>
  </si>
  <si>
    <t>豊</t>
  </si>
  <si>
    <t>光政</t>
  </si>
  <si>
    <t>平島</t>
  </si>
  <si>
    <t>建部</t>
  </si>
  <si>
    <t>瀬戸</t>
  </si>
  <si>
    <t>山陽町</t>
  </si>
  <si>
    <t>長船</t>
  </si>
  <si>
    <t>牛窓</t>
  </si>
  <si>
    <t>備前市</t>
  </si>
  <si>
    <t>ＳＫ　産経新聞</t>
  </si>
  <si>
    <t>片上</t>
  </si>
  <si>
    <t>備前中央</t>
  </si>
  <si>
    <t>伊里</t>
  </si>
  <si>
    <t>三石</t>
  </si>
  <si>
    <t>和気郡</t>
  </si>
  <si>
    <t>日生</t>
  </si>
  <si>
    <t>和気</t>
  </si>
  <si>
    <t>倉敷東</t>
  </si>
  <si>
    <t>倉敷西</t>
  </si>
  <si>
    <t>倉敷南</t>
  </si>
  <si>
    <t>水島</t>
  </si>
  <si>
    <t>倉敷中部</t>
  </si>
  <si>
    <t>庄</t>
  </si>
  <si>
    <t>早島</t>
  </si>
  <si>
    <t>倉敷中庄</t>
  </si>
  <si>
    <t>倉敷中央</t>
  </si>
  <si>
    <t>倉敷北</t>
  </si>
  <si>
    <t>倉敷南</t>
  </si>
  <si>
    <t>倉敷富井</t>
  </si>
  <si>
    <t>倉敷東</t>
  </si>
  <si>
    <t>倉敷中央</t>
  </si>
  <si>
    <t>倉敷笹沖</t>
  </si>
  <si>
    <t>倉敷大高</t>
  </si>
  <si>
    <t>水島西</t>
  </si>
  <si>
    <t>玉島</t>
  </si>
  <si>
    <t>水島東</t>
  </si>
  <si>
    <t>水島東</t>
  </si>
  <si>
    <t>（水島地区）</t>
  </si>
  <si>
    <t>（市内中心部）</t>
  </si>
  <si>
    <t>（玉島地区）</t>
  </si>
  <si>
    <t>玉島東</t>
  </si>
  <si>
    <t>玉島北</t>
  </si>
  <si>
    <t>（児島地区）</t>
  </si>
  <si>
    <t>児島</t>
  </si>
  <si>
    <t>味野</t>
  </si>
  <si>
    <t>琴浦</t>
  </si>
  <si>
    <t>稗田</t>
  </si>
  <si>
    <t>下津井</t>
  </si>
  <si>
    <t>玉野市</t>
  </si>
  <si>
    <t>玉野東</t>
  </si>
  <si>
    <t>玉野西</t>
  </si>
  <si>
    <t>玉原</t>
  </si>
  <si>
    <t>和田日比</t>
  </si>
  <si>
    <t>総社</t>
  </si>
  <si>
    <t>総社東</t>
  </si>
  <si>
    <t>小田郡</t>
  </si>
  <si>
    <t>小田</t>
  </si>
  <si>
    <t>矢掛</t>
  </si>
  <si>
    <t>小田＊</t>
  </si>
  <si>
    <t>矢掛＊</t>
  </si>
  <si>
    <t>笠岡</t>
  </si>
  <si>
    <t>笠岡東</t>
  </si>
  <si>
    <t>笠岡中央</t>
  </si>
  <si>
    <t>笠岡西</t>
  </si>
  <si>
    <t>井原</t>
  </si>
  <si>
    <t>西江原</t>
  </si>
  <si>
    <t>高屋</t>
  </si>
  <si>
    <t>井原西</t>
  </si>
  <si>
    <t>木の子＊</t>
  </si>
  <si>
    <t>県主＊</t>
  </si>
  <si>
    <t>稲倉＊</t>
  </si>
  <si>
    <t>高屋＊</t>
  </si>
  <si>
    <t>金光</t>
  </si>
  <si>
    <t>里庄</t>
  </si>
  <si>
    <t>鴨方</t>
  </si>
  <si>
    <t>西六</t>
  </si>
  <si>
    <t>寄島</t>
  </si>
  <si>
    <t>金光＊</t>
  </si>
  <si>
    <t>寄島＊</t>
  </si>
  <si>
    <t>高梁</t>
  </si>
  <si>
    <t>高梁＊</t>
  </si>
  <si>
    <t>八長住宅＊</t>
  </si>
  <si>
    <t>川面＊</t>
  </si>
  <si>
    <t>玉川＊</t>
  </si>
  <si>
    <t>中井＊</t>
  </si>
  <si>
    <t>高梁落合＊</t>
  </si>
  <si>
    <t>成羽</t>
  </si>
  <si>
    <t>川上</t>
  </si>
  <si>
    <t>成羽＊</t>
  </si>
  <si>
    <t>中村＊</t>
  </si>
  <si>
    <t>手荘＊</t>
  </si>
  <si>
    <t>豊野＊</t>
  </si>
  <si>
    <t>下竹＊</t>
  </si>
  <si>
    <t>大和＊</t>
  </si>
  <si>
    <t>有漢＊</t>
  </si>
  <si>
    <t>ページ計</t>
  </si>
  <si>
    <t>新見市</t>
  </si>
  <si>
    <t>新見</t>
  </si>
  <si>
    <t>千屋＊</t>
  </si>
  <si>
    <t>本郷＊</t>
  </si>
  <si>
    <t>神代＊</t>
  </si>
  <si>
    <t>新郷＊</t>
  </si>
  <si>
    <t>哲西＊</t>
  </si>
  <si>
    <t>刑部＊</t>
  </si>
  <si>
    <t>津山市</t>
  </si>
  <si>
    <t>津山中央</t>
  </si>
  <si>
    <t>津山南</t>
  </si>
  <si>
    <t>河辺＊</t>
  </si>
  <si>
    <t>高野＊</t>
  </si>
  <si>
    <t>久米＊</t>
  </si>
  <si>
    <t>勝央</t>
  </si>
  <si>
    <t>新野＊</t>
  </si>
  <si>
    <t>美野＊</t>
  </si>
  <si>
    <t>久米郡</t>
  </si>
  <si>
    <t>柵原</t>
  </si>
  <si>
    <t>坪井＊</t>
  </si>
  <si>
    <t>桑村＊</t>
  </si>
  <si>
    <t>亀甲＊</t>
  </si>
  <si>
    <t>西川＊</t>
  </si>
  <si>
    <t>江与味＊</t>
  </si>
  <si>
    <t>勝山</t>
  </si>
  <si>
    <t>久世</t>
  </si>
  <si>
    <t>落合</t>
  </si>
  <si>
    <t>月田</t>
  </si>
  <si>
    <t>勝山＊</t>
  </si>
  <si>
    <t>月田＊</t>
  </si>
  <si>
    <t>美甘＊</t>
  </si>
  <si>
    <t>湯原＊</t>
  </si>
  <si>
    <t>富原＊</t>
  </si>
  <si>
    <t>久世＊</t>
  </si>
  <si>
    <t>落合＊</t>
  </si>
  <si>
    <t>天津＊</t>
  </si>
  <si>
    <t>河内＊</t>
  </si>
  <si>
    <t>美川＊</t>
  </si>
  <si>
    <t>上斉原＊</t>
  </si>
  <si>
    <t>富＊</t>
  </si>
  <si>
    <t>林野</t>
  </si>
  <si>
    <t>江見</t>
  </si>
  <si>
    <t>林野＊</t>
  </si>
  <si>
    <t>英田＊</t>
  </si>
  <si>
    <t>大原＊</t>
  </si>
  <si>
    <t>江見＊</t>
  </si>
  <si>
    <t>土居＊</t>
  </si>
  <si>
    <t>寺元＊</t>
  </si>
  <si>
    <t>（東部地区）</t>
  </si>
  <si>
    <t>（北部地区）</t>
  </si>
  <si>
    <t>（西部地区）</t>
  </si>
  <si>
    <t>（南部地区）</t>
  </si>
  <si>
    <t>兼基</t>
  </si>
  <si>
    <t>新見＊</t>
  </si>
  <si>
    <t>竹枝＊</t>
  </si>
  <si>
    <t>上建部＊</t>
  </si>
  <si>
    <t>福渡＊</t>
  </si>
  <si>
    <t>神田＊</t>
  </si>
  <si>
    <t>熊山＊</t>
  </si>
  <si>
    <t>町苅田＊</t>
  </si>
  <si>
    <t>周匝＊</t>
  </si>
  <si>
    <t>邑久＊</t>
  </si>
  <si>
    <t>虫明＊</t>
  </si>
  <si>
    <t>伊里＊</t>
  </si>
  <si>
    <t>三石＊</t>
  </si>
  <si>
    <t>和気＊</t>
  </si>
  <si>
    <t>和気東＊</t>
  </si>
  <si>
    <t>吉永＊</t>
  </si>
  <si>
    <t>佐伯＊</t>
  </si>
  <si>
    <t>日生＊</t>
  </si>
  <si>
    <t>井原＊</t>
  </si>
  <si>
    <t>西阿知＊</t>
  </si>
  <si>
    <t>豊洲＊</t>
  </si>
  <si>
    <t>天城＊</t>
  </si>
  <si>
    <t>庄パーク＊</t>
  </si>
  <si>
    <t>茶屋町＊</t>
  </si>
  <si>
    <t>倉敷福田＊</t>
  </si>
  <si>
    <t>玉島＊</t>
  </si>
  <si>
    <t>玉島西＊</t>
  </si>
  <si>
    <t>児島＊</t>
  </si>
  <si>
    <t>本荘＊</t>
  </si>
  <si>
    <t>荘内＊</t>
  </si>
  <si>
    <t>総社東＊</t>
  </si>
  <si>
    <t>総社西＊</t>
  </si>
  <si>
    <t>常盤＊</t>
  </si>
  <si>
    <t>総社久代＊</t>
  </si>
  <si>
    <t>豪渓＊</t>
  </si>
  <si>
    <t>美袋＊</t>
  </si>
  <si>
    <t>大井＊</t>
  </si>
  <si>
    <t>新山＊</t>
  </si>
  <si>
    <t>北川＊</t>
  </si>
  <si>
    <t>神島外＊</t>
  </si>
  <si>
    <t>岡山市</t>
  </si>
  <si>
    <t>ＳＫ　産経新聞</t>
  </si>
  <si>
    <t>ＳＫ　産経新聞</t>
  </si>
  <si>
    <t>御津郡</t>
  </si>
  <si>
    <t>倉敷市</t>
  </si>
  <si>
    <t>総社市</t>
  </si>
  <si>
    <t>笠岡市</t>
  </si>
  <si>
    <t>井原市</t>
  </si>
  <si>
    <t>高梁市</t>
  </si>
  <si>
    <t>ＳＫ　産経新聞</t>
  </si>
  <si>
    <t>ＳＫ　産経新聞</t>
  </si>
  <si>
    <t>勝田郡</t>
  </si>
  <si>
    <t>苫田郡</t>
  </si>
  <si>
    <t>ＳＫ　産経新聞</t>
  </si>
  <si>
    <t>　備前市</t>
  </si>
  <si>
    <t>　倉敷市</t>
  </si>
  <si>
    <t>　玉野市</t>
  </si>
  <si>
    <t>　総社市</t>
  </si>
  <si>
    <t>　小田郡</t>
  </si>
  <si>
    <t>　笠岡市</t>
  </si>
  <si>
    <t>　高梁市</t>
  </si>
  <si>
    <t>　新見市</t>
  </si>
  <si>
    <t>　津山市</t>
  </si>
  <si>
    <t>　勝田郡</t>
  </si>
  <si>
    <t>　久米郡</t>
  </si>
  <si>
    <t xml:space="preserve">   　ＴＥＬ　０９２－４７１－１１２２</t>
  </si>
  <si>
    <t xml:space="preserve">   　ＦＡＸ　０９２－４７４－６４６６</t>
  </si>
  <si>
    <t>中心部小計</t>
  </si>
  <si>
    <t>岡山西部</t>
  </si>
  <si>
    <t>郊外小計</t>
  </si>
  <si>
    <t>茶屋町南</t>
  </si>
  <si>
    <t>新倉敷</t>
  </si>
  <si>
    <t>　岡山市</t>
  </si>
  <si>
    <t>　和気郡</t>
  </si>
  <si>
    <t>　井原市</t>
  </si>
  <si>
    <t>　苫田郡</t>
  </si>
  <si>
    <t>　合　計</t>
  </si>
  <si>
    <t>３３２０１</t>
  </si>
  <si>
    <t>３３２１１</t>
  </si>
  <si>
    <t>３３３４０</t>
  </si>
  <si>
    <t>３３２０２</t>
  </si>
  <si>
    <t>33204</t>
  </si>
  <si>
    <t>３３２０８</t>
  </si>
  <si>
    <t>３３４６０</t>
  </si>
  <si>
    <t>３３２０５</t>
  </si>
  <si>
    <t>３３２０７</t>
  </si>
  <si>
    <t>３３４４０</t>
  </si>
  <si>
    <t>３３２０９</t>
  </si>
  <si>
    <t>３３２１０</t>
  </si>
  <si>
    <t>３３２０３</t>
  </si>
  <si>
    <t>３３６２０</t>
  </si>
  <si>
    <t>３３６６０</t>
  </si>
  <si>
    <t>３３６００</t>
  </si>
  <si>
    <t>岡山東部</t>
  </si>
  <si>
    <t>市郊外小計</t>
  </si>
  <si>
    <t>朝日益野</t>
  </si>
  <si>
    <t>朝日西大寺</t>
  </si>
  <si>
    <t>中心部小計</t>
  </si>
  <si>
    <t>山陽高島</t>
  </si>
  <si>
    <t>山陽幡多</t>
  </si>
  <si>
    <t>毎日岡南</t>
  </si>
  <si>
    <t>山陽三門</t>
  </si>
  <si>
    <t>山陽花尻</t>
  </si>
  <si>
    <t>NＫ　日本経済新聞</t>
  </si>
  <si>
    <t>NK　日本経済新聞</t>
  </si>
  <si>
    <t>朝日日生</t>
  </si>
  <si>
    <t>朝日倉敷東</t>
  </si>
  <si>
    <t>朝日味野</t>
  </si>
  <si>
    <t>朝日琴浦</t>
  </si>
  <si>
    <t>朝日稗田</t>
  </si>
  <si>
    <t>朝日倉敷中部</t>
  </si>
  <si>
    <t>直島</t>
  </si>
  <si>
    <t>読売矢掛</t>
  </si>
  <si>
    <t>ＳB　四国新聞</t>
  </si>
  <si>
    <t>読売笠岡</t>
  </si>
  <si>
    <t>読売井原</t>
  </si>
  <si>
    <t>読売西江原</t>
  </si>
  <si>
    <t>読売鴨方</t>
  </si>
  <si>
    <t>読売金光</t>
  </si>
  <si>
    <t>山陽新見</t>
  </si>
  <si>
    <t>読売久世</t>
  </si>
  <si>
    <t>毎日落合</t>
  </si>
  <si>
    <t>ＮＫ　日本経済新聞</t>
  </si>
  <si>
    <t>ＳＢ　四国新聞</t>
  </si>
  <si>
    <t>ＴＥＬ　０９２－４７１－１１２２</t>
  </si>
  <si>
    <t>ＦＡＸ　０９２－４７４－６４６６</t>
  </si>
  <si>
    <t>備　考</t>
  </si>
  <si>
    <t>サイズ</t>
  </si>
  <si>
    <t>　　折　込　総　部　数</t>
  </si>
  <si>
    <t>折　　込　　日</t>
  </si>
  <si>
    <t>津山北</t>
  </si>
  <si>
    <t>北方</t>
  </si>
  <si>
    <t>津高北</t>
  </si>
  <si>
    <t>郡（八浜）</t>
  </si>
  <si>
    <t>連島</t>
  </si>
  <si>
    <t>早島（都窪）</t>
  </si>
  <si>
    <t>連島南</t>
  </si>
  <si>
    <t>芳井（後月）</t>
  </si>
  <si>
    <t>小坂（鴨方）</t>
  </si>
  <si>
    <t>六条院（鴨方）</t>
  </si>
  <si>
    <t>八浜＊</t>
  </si>
  <si>
    <t>連島東</t>
  </si>
  <si>
    <t>直島(玉野東)</t>
  </si>
  <si>
    <t>幡多・高島</t>
  </si>
  <si>
    <t>倉敷</t>
  </si>
  <si>
    <t>泉田</t>
  </si>
  <si>
    <t>山陽船穂</t>
  </si>
  <si>
    <t>山陽玉島西</t>
  </si>
  <si>
    <t>朝日玉島北</t>
  </si>
  <si>
    <t>朝日備前中央</t>
  </si>
  <si>
    <t>山陽倉敷福田</t>
  </si>
  <si>
    <t>山陽倉敷福田東</t>
  </si>
  <si>
    <t>朝日連島</t>
  </si>
  <si>
    <t>朝日水島</t>
  </si>
  <si>
    <t>朝日水島東</t>
  </si>
  <si>
    <t>津山</t>
  </si>
  <si>
    <t>朝日津山</t>
  </si>
  <si>
    <t>読売林野</t>
  </si>
  <si>
    <t>金川</t>
  </si>
  <si>
    <t>毎日津島</t>
  </si>
  <si>
    <t>瀬戸内市</t>
  </si>
  <si>
    <t>倉敷中央南</t>
  </si>
  <si>
    <t>倉敷福田東＊</t>
  </si>
  <si>
    <t>美星＊</t>
  </si>
  <si>
    <t>加賀郡</t>
  </si>
  <si>
    <t>大佐</t>
  </si>
  <si>
    <t>勝北</t>
  </si>
  <si>
    <t>読売加茂</t>
  </si>
  <si>
    <t>真庭市</t>
  </si>
  <si>
    <t>新庄（郡）＊</t>
  </si>
  <si>
    <t>美作市</t>
  </si>
  <si>
    <t>勝田＊</t>
  </si>
  <si>
    <t>赤磐市</t>
  </si>
  <si>
    <t>粟倉（英田）＊</t>
  </si>
  <si>
    <t>瀬戸（郡）＊</t>
  </si>
  <si>
    <t>瀬戸北（郡）＊</t>
  </si>
  <si>
    <t>３３３００</t>
  </si>
  <si>
    <t>３３２１３</t>
  </si>
  <si>
    <t>迫川＊</t>
  </si>
  <si>
    <t>彦崎＊</t>
  </si>
  <si>
    <t>　赤磐市</t>
  </si>
  <si>
    <t>　瀬戸内市</t>
  </si>
  <si>
    <t>　加賀郡</t>
  </si>
  <si>
    <t>　真庭市</t>
  </si>
  <si>
    <t>　美作市</t>
  </si>
  <si>
    <t>３３２１２</t>
  </si>
  <si>
    <t>宇野西＊</t>
  </si>
  <si>
    <t>田井＊</t>
  </si>
  <si>
    <t>奥玉＊</t>
  </si>
  <si>
    <t>毎日玉野西</t>
  </si>
  <si>
    <t>山陽宇野西</t>
  </si>
  <si>
    <t>山陽田井</t>
  </si>
  <si>
    <t>山陽奥玉</t>
  </si>
  <si>
    <t>真備</t>
  </si>
  <si>
    <t>読売真備</t>
  </si>
  <si>
    <t>３３６８０</t>
  </si>
  <si>
    <t>３３２１４</t>
  </si>
  <si>
    <t>３３２１５</t>
  </si>
  <si>
    <t>津島西</t>
  </si>
  <si>
    <t>岡山中央</t>
  </si>
  <si>
    <t>早島南</t>
  </si>
  <si>
    <t>津山東</t>
  </si>
  <si>
    <t>山陽玉島</t>
  </si>
  <si>
    <t>湯郷＊</t>
  </si>
  <si>
    <t>津山北＊</t>
  </si>
  <si>
    <t xml:space="preserve">山陽勝央 </t>
  </si>
  <si>
    <t>西大寺</t>
  </si>
  <si>
    <t>益野</t>
  </si>
  <si>
    <t>加茂川＊</t>
  </si>
  <si>
    <t>一宮</t>
  </si>
  <si>
    <t>吹屋・宇治＊</t>
  </si>
  <si>
    <t>浅口市</t>
  </si>
  <si>
    <t>河辺</t>
  </si>
  <si>
    <t>岡山</t>
  </si>
  <si>
    <t>山陽倉敷中央</t>
  </si>
  <si>
    <t>備中町</t>
  </si>
  <si>
    <t>備中町</t>
  </si>
  <si>
    <t>山陽倉敷北</t>
  </si>
  <si>
    <t>山陽倉敷西</t>
  </si>
  <si>
    <t>山陽西阿知</t>
  </si>
  <si>
    <t>里庄</t>
  </si>
  <si>
    <t>庭瀬白石</t>
  </si>
  <si>
    <t>船穂＊</t>
  </si>
  <si>
    <t>高松西・足守</t>
  </si>
  <si>
    <t>見明戸（二川＊</t>
  </si>
  <si>
    <t>福渡</t>
  </si>
  <si>
    <t>岡山南</t>
  </si>
  <si>
    <t>富山・平井</t>
  </si>
  <si>
    <t>原尾島・東山</t>
  </si>
  <si>
    <t>山陽今</t>
  </si>
  <si>
    <t>読売勝山</t>
  </si>
  <si>
    <t>玉野</t>
  </si>
  <si>
    <t>山陽新保</t>
  </si>
  <si>
    <t>山陽岡山西</t>
  </si>
  <si>
    <t>新見南＊</t>
  </si>
  <si>
    <t>山陽玉原</t>
  </si>
  <si>
    <t>加須山</t>
  </si>
  <si>
    <t>朝日加須山</t>
  </si>
  <si>
    <t>山陽芳賀佐山</t>
  </si>
  <si>
    <t>笠岡東大島＊</t>
  </si>
  <si>
    <t>笠岡東今井＊</t>
  </si>
  <si>
    <t>山陽和田日比</t>
  </si>
  <si>
    <t>山陽河辺</t>
  </si>
  <si>
    <t>蒜山＊</t>
  </si>
  <si>
    <t>蒜山東＊</t>
  </si>
  <si>
    <t>NＫ　日本経済新聞</t>
  </si>
  <si>
    <t>NＫ　日本経済新聞</t>
  </si>
  <si>
    <t>ネオポリス＊</t>
  </si>
  <si>
    <t>山陽ネオポリス</t>
  </si>
  <si>
    <t>山陽岡輝</t>
  </si>
  <si>
    <t>井原東＊</t>
  </si>
  <si>
    <t>山陽玉柏</t>
  </si>
  <si>
    <t>芳井三原</t>
  </si>
  <si>
    <t>山陽芳田</t>
  </si>
  <si>
    <t>山陽宇野</t>
  </si>
  <si>
    <t>玉野宇野＊</t>
  </si>
  <si>
    <t>ＳＹ　山陽新聞</t>
  </si>
  <si>
    <t>奈義</t>
  </si>
  <si>
    <t>美作北</t>
  </si>
  <si>
    <t>柵原＊</t>
  </si>
  <si>
    <t>くめなん＊</t>
  </si>
  <si>
    <t>山陽北方</t>
  </si>
  <si>
    <t>津山西</t>
  </si>
  <si>
    <t>山陽津山中央</t>
  </si>
  <si>
    <t>北房＊</t>
  </si>
  <si>
    <t>　浅口市</t>
  </si>
  <si>
    <t>牟佐*</t>
  </si>
  <si>
    <t>河本*</t>
  </si>
  <si>
    <t>倉敷西阿知</t>
  </si>
  <si>
    <t>山陽妹尾西</t>
  </si>
  <si>
    <t>山陽興除</t>
  </si>
  <si>
    <t>（29.8）</t>
  </si>
  <si>
    <t>藤田（芳田）</t>
  </si>
  <si>
    <t>妹尾・大福</t>
  </si>
  <si>
    <t>山陽妹尾･大福</t>
  </si>
  <si>
    <t>山陽泉田</t>
  </si>
  <si>
    <t>山陽茶屋町</t>
  </si>
  <si>
    <t>山陽一宮</t>
  </si>
  <si>
    <t>田の口・琴浦＊</t>
  </si>
  <si>
    <t>真備</t>
  </si>
  <si>
    <t>真備南</t>
  </si>
  <si>
    <t>大安寺東</t>
  </si>
  <si>
    <t>大安寺西</t>
  </si>
  <si>
    <t>令和　　　年　　　月　　　日</t>
  </si>
  <si>
    <t>新保</t>
  </si>
  <si>
    <t>大元</t>
  </si>
  <si>
    <t>清輝</t>
  </si>
  <si>
    <t>みつ（金川）＊</t>
  </si>
  <si>
    <t>金浦</t>
  </si>
  <si>
    <t>邑久南＊</t>
  </si>
  <si>
    <t>瀬戸内南＊</t>
  </si>
  <si>
    <t>笠岡西</t>
  </si>
  <si>
    <t>読売笠岡西</t>
  </si>
  <si>
    <t>庭瀬・庄</t>
  </si>
  <si>
    <t>妹尾・早島</t>
  </si>
  <si>
    <t>児島</t>
  </si>
  <si>
    <t>朝日児島</t>
  </si>
  <si>
    <t>山陽富山</t>
  </si>
  <si>
    <t>岡山北</t>
  </si>
  <si>
    <t>津島</t>
  </si>
  <si>
    <t>美作加茂</t>
  </si>
  <si>
    <t>山陽岡山中央</t>
  </si>
  <si>
    <t>（市内中心部以外）</t>
  </si>
  <si>
    <t>朝日富山・平井</t>
  </si>
  <si>
    <t>朝日原尾島・東山</t>
  </si>
  <si>
    <t>朝日岡山南</t>
  </si>
  <si>
    <t>倉敷中央</t>
  </si>
  <si>
    <t>倉敷笹沖</t>
  </si>
  <si>
    <t>天城</t>
  </si>
  <si>
    <t>朝日倉敷笹沖</t>
  </si>
  <si>
    <t>山陽天城</t>
  </si>
  <si>
    <t>平井西</t>
  </si>
  <si>
    <t>山陽浜野</t>
  </si>
  <si>
    <t>山陽津島</t>
  </si>
  <si>
    <t>朝日庭瀬・庄</t>
  </si>
  <si>
    <t>（市内周辺部）</t>
  </si>
  <si>
    <t>倉敷東</t>
  </si>
  <si>
    <t>倉敷北</t>
  </si>
  <si>
    <t>倉敷西</t>
  </si>
  <si>
    <t>倉敷大高</t>
  </si>
  <si>
    <t>朝日倉敷東</t>
  </si>
  <si>
    <t>朝日倉敷中央南</t>
  </si>
  <si>
    <t>朝日倉敷北</t>
  </si>
  <si>
    <t>朝日倉敷西</t>
  </si>
  <si>
    <t>朝日倉敷大高</t>
  </si>
  <si>
    <t>朝日倉敷中央</t>
  </si>
  <si>
    <t>山陽伊島</t>
  </si>
  <si>
    <t>山陽津山西</t>
  </si>
  <si>
    <t>山陽津山東</t>
  </si>
  <si>
    <t>津山中央＊</t>
  </si>
  <si>
    <t>津山東＊</t>
  </si>
  <si>
    <t>津山西＊</t>
  </si>
  <si>
    <t>上河原＊</t>
  </si>
  <si>
    <t>児島西＊</t>
  </si>
  <si>
    <t>山陽津高北</t>
  </si>
  <si>
    <t>山陽兼基</t>
  </si>
  <si>
    <t>山陽古都</t>
  </si>
  <si>
    <t>山陽平島</t>
  </si>
  <si>
    <t>備前片上＊</t>
  </si>
  <si>
    <t>香登＊</t>
  </si>
  <si>
    <t>山陽香登</t>
  </si>
  <si>
    <t>山陽備前片上</t>
  </si>
  <si>
    <t>備前日生＊</t>
  </si>
  <si>
    <t>山陽備前日生</t>
  </si>
  <si>
    <t>山陽早島（都窪）</t>
  </si>
  <si>
    <t>山陽上河原</t>
  </si>
  <si>
    <t>山陽鹿田</t>
  </si>
  <si>
    <t>児島（新）</t>
  </si>
  <si>
    <t>田の口・琴浦</t>
  </si>
  <si>
    <t>稗田＊</t>
  </si>
  <si>
    <t>稗田</t>
  </si>
  <si>
    <t>山陽児島</t>
  </si>
  <si>
    <t>山陽田の口・琴浦</t>
  </si>
  <si>
    <t>山陽稗田</t>
  </si>
  <si>
    <t>山陽河本</t>
  </si>
  <si>
    <t>鏡野＊</t>
  </si>
  <si>
    <t>倉敷西阿知</t>
  </si>
  <si>
    <t>山陽津高</t>
  </si>
  <si>
    <t>山陽庭瀬白石</t>
  </si>
  <si>
    <t>朝日妹尾・早島</t>
  </si>
  <si>
    <t>（Ｒ6.02）</t>
  </si>
  <si>
    <t>（Ｒ6.04）</t>
  </si>
  <si>
    <t>山陽岡南</t>
  </si>
  <si>
    <t>山陽浦安</t>
  </si>
  <si>
    <t>山陽福島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</si>
</sst>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);[Red]\(0\)"/>
    <numFmt numFmtId="188" formatCode="0;0;"/>
    <numFmt numFmtId="189" formatCode="yyyy&quot;年&quot;m&quot;月&quot;d&quot;日&quot;;@"/>
    <numFmt numFmtId="190" formatCode="\(##.#\)"/>
    <numFmt numFmtId="191" formatCode="0_ "/>
    <numFmt numFmtId="192" formatCode="\([$-411]ggge&quot;.&quot;m&quot;&quot;"/>
    <numFmt numFmtId="193" formatCode="\([$-411]ggge&quot;.&quot;m&quot;&quot;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82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5"/>
      <name val="ＭＳ Ｐ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5"/>
      <name val="ＭＳ Ｐ明朝"/>
      <family val="1"/>
    </font>
    <font>
      <sz val="13"/>
      <name val="ＭＳ Ｐ明朝"/>
      <family val="1"/>
    </font>
    <font>
      <b/>
      <sz val="12"/>
      <name val="ＭＳ 明朝"/>
      <family val="1"/>
    </font>
    <font>
      <b/>
      <sz val="16"/>
      <name val="ＭＳ Ｐ明朝"/>
      <family val="1"/>
    </font>
    <font>
      <sz val="9"/>
      <color indexed="14"/>
      <name val="ＭＳ Ｐゴシック"/>
      <family val="3"/>
    </font>
    <font>
      <u val="single"/>
      <sz val="9.45"/>
      <color indexed="12"/>
      <name val="ＭＳ Ｐ明朝"/>
      <family val="1"/>
    </font>
    <font>
      <u val="single"/>
      <sz val="9.45"/>
      <color indexed="36"/>
      <name val="ＭＳ Ｐ明朝"/>
      <family val="1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明朝"/>
      <family val="1"/>
    </font>
    <font>
      <b/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明朝"/>
      <family val="1"/>
    </font>
    <font>
      <sz val="14"/>
      <color indexed="10"/>
      <name val="ＭＳ 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9"/>
      <name val="MS P 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7"/>
      <name val="ＭＳ Ｐ明朝"/>
      <family val="1"/>
    </font>
    <font>
      <sz val="9"/>
      <color indexed="47"/>
      <name val="ＭＳ Ｐ明朝"/>
      <family val="1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 tint="-0.1499900072813034"/>
      <name val="ＭＳ Ｐ明朝"/>
      <family val="1"/>
    </font>
    <font>
      <sz val="9"/>
      <color theme="0" tint="-0.1499900072813034"/>
      <name val="ＭＳ Ｐ明朝"/>
      <family val="1"/>
    </font>
    <font>
      <sz val="8"/>
      <color rgb="FFFF0000"/>
      <name val="ＭＳ Ｐ明朝"/>
      <family val="1"/>
    </font>
    <font>
      <sz val="9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dashed"/>
    </border>
    <border>
      <left style="medium"/>
      <right style="thin"/>
      <top style="dashed"/>
      <bottom style="medium"/>
    </border>
    <border>
      <left style="thin"/>
      <right style="hair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hair"/>
      <top style="thin"/>
      <bottom style="thin"/>
    </border>
    <border>
      <left>
        <color indexed="63"/>
      </left>
      <right style="hair"/>
      <top style="dashed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28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185" fontId="4" fillId="33" borderId="10" xfId="49" applyNumberFormat="1" applyFont="1" applyFill="1" applyBorder="1" applyAlignment="1">
      <alignment horizontal="centerContinuous"/>
    </xf>
    <xf numFmtId="185" fontId="0" fillId="33" borderId="11" xfId="49" applyNumberFormat="1" applyFill="1" applyBorder="1" applyAlignment="1">
      <alignment horizontal="centerContinuous"/>
    </xf>
    <xf numFmtId="185" fontId="0" fillId="33" borderId="10" xfId="49" applyNumberFormat="1" applyFill="1" applyBorder="1" applyAlignment="1">
      <alignment horizontal="centerContinuous"/>
    </xf>
    <xf numFmtId="185" fontId="0" fillId="33" borderId="12" xfId="49" applyNumberFormat="1" applyFill="1" applyBorder="1" applyAlignment="1">
      <alignment horizontal="centerContinuous"/>
    </xf>
    <xf numFmtId="185" fontId="0" fillId="33" borderId="0" xfId="49" applyNumberFormat="1" applyFill="1" applyAlignment="1">
      <alignment vertical="center"/>
    </xf>
    <xf numFmtId="185" fontId="7" fillId="33" borderId="13" xfId="49" applyNumberFormat="1" applyFont="1" applyFill="1" applyBorder="1" applyAlignment="1">
      <alignment horizontal="centerContinuous" vertical="center"/>
    </xf>
    <xf numFmtId="185" fontId="7" fillId="33" borderId="14" xfId="49" applyNumberFormat="1" applyFont="1" applyFill="1" applyBorder="1" applyAlignment="1">
      <alignment horizontal="centerContinuous" vertical="center"/>
    </xf>
    <xf numFmtId="185" fontId="7" fillId="33" borderId="15" xfId="49" applyNumberFormat="1" applyFont="1" applyFill="1" applyBorder="1" applyAlignment="1">
      <alignment horizontal="centerContinuous" vertical="center"/>
    </xf>
    <xf numFmtId="185" fontId="9" fillId="33" borderId="13" xfId="49" applyNumberFormat="1" applyFont="1" applyFill="1" applyBorder="1" applyAlignment="1">
      <alignment horizontal="centerContinuous" vertical="center"/>
    </xf>
    <xf numFmtId="185" fontId="10" fillId="33" borderId="13" xfId="49" applyNumberFormat="1" applyFont="1" applyFill="1" applyBorder="1" applyAlignment="1">
      <alignment horizontal="centerContinuous" vertical="center"/>
    </xf>
    <xf numFmtId="185" fontId="10" fillId="33" borderId="15" xfId="49" applyNumberFormat="1" applyFont="1" applyFill="1" applyBorder="1" applyAlignment="1">
      <alignment horizontal="centerContinuous" vertical="center"/>
    </xf>
    <xf numFmtId="185" fontId="0" fillId="33" borderId="13" xfId="49" applyNumberFormat="1" applyFont="1" applyFill="1" applyBorder="1" applyAlignment="1">
      <alignment/>
    </xf>
    <xf numFmtId="185" fontId="0" fillId="33" borderId="16" xfId="49" applyNumberFormat="1" applyFill="1" applyBorder="1" applyAlignment="1">
      <alignment/>
    </xf>
    <xf numFmtId="185" fontId="0" fillId="33" borderId="0" xfId="49" applyNumberFormat="1" applyFill="1" applyAlignment="1">
      <alignment/>
    </xf>
    <xf numFmtId="185" fontId="11" fillId="33" borderId="0" xfId="49" applyNumberFormat="1" applyFont="1" applyFill="1" applyAlignment="1">
      <alignment/>
    </xf>
    <xf numFmtId="185" fontId="11" fillId="33" borderId="0" xfId="49" applyNumberFormat="1" applyFont="1" applyFill="1" applyBorder="1" applyAlignment="1" quotePrefix="1">
      <alignment horizontal="left" vertical="center"/>
    </xf>
    <xf numFmtId="185" fontId="0" fillId="33" borderId="10" xfId="49" applyNumberFormat="1" applyFont="1" applyFill="1" applyBorder="1" applyAlignment="1">
      <alignment horizontal="centerContinuous" vertical="center"/>
    </xf>
    <xf numFmtId="185" fontId="6" fillId="0" borderId="17" xfId="0" applyNumberFormat="1" applyFont="1" applyFill="1" applyBorder="1" applyAlignment="1">
      <alignment/>
    </xf>
    <xf numFmtId="185" fontId="6" fillId="0" borderId="18" xfId="0" applyNumberFormat="1" applyFont="1" applyFill="1" applyBorder="1" applyAlignment="1">
      <alignment/>
    </xf>
    <xf numFmtId="185" fontId="6" fillId="0" borderId="19" xfId="0" applyNumberFormat="1" applyFont="1" applyFill="1" applyBorder="1" applyAlignment="1">
      <alignment/>
    </xf>
    <xf numFmtId="185" fontId="6" fillId="0" borderId="20" xfId="0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center" vertical="center"/>
    </xf>
    <xf numFmtId="185" fontId="0" fillId="0" borderId="21" xfId="0" applyNumberFormat="1" applyFill="1" applyBorder="1" applyAlignment="1">
      <alignment/>
    </xf>
    <xf numFmtId="185" fontId="0" fillId="0" borderId="22" xfId="0" applyNumberFormat="1" applyFill="1" applyBorder="1" applyAlignment="1">
      <alignment/>
    </xf>
    <xf numFmtId="185" fontId="15" fillId="0" borderId="0" xfId="49" applyNumberFormat="1" applyFont="1" applyFill="1" applyAlignment="1">
      <alignment/>
    </xf>
    <xf numFmtId="185" fontId="6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7" fillId="0" borderId="0" xfId="49" applyNumberFormat="1" applyFont="1" applyFill="1" applyAlignment="1">
      <alignment vertical="center"/>
    </xf>
    <xf numFmtId="185" fontId="8" fillId="0" borderId="0" xfId="49" applyNumberFormat="1" applyFont="1" applyFill="1" applyAlignment="1">
      <alignment vertical="center"/>
    </xf>
    <xf numFmtId="185" fontId="16" fillId="0" borderId="0" xfId="49" applyNumberFormat="1" applyFont="1" applyFill="1" applyAlignment="1">
      <alignment vertical="top"/>
    </xf>
    <xf numFmtId="185" fontId="17" fillId="0" borderId="0" xfId="49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6" fillId="0" borderId="23" xfId="0" applyNumberFormat="1" applyFont="1" applyFill="1" applyBorder="1" applyAlignment="1">
      <alignment/>
    </xf>
    <xf numFmtId="185" fontId="6" fillId="33" borderId="0" xfId="49" applyNumberFormat="1" applyFont="1" applyFill="1" applyAlignment="1">
      <alignment/>
    </xf>
    <xf numFmtId="185" fontId="0" fillId="33" borderId="0" xfId="49" applyNumberFormat="1" applyFill="1" applyBorder="1" applyAlignment="1">
      <alignment/>
    </xf>
    <xf numFmtId="185" fontId="10" fillId="0" borderId="10" xfId="0" applyNumberFormat="1" applyFont="1" applyFill="1" applyBorder="1" applyAlignment="1">
      <alignment horizontal="centerContinuous" vertical="center"/>
    </xf>
    <xf numFmtId="185" fontId="7" fillId="0" borderId="10" xfId="0" applyNumberFormat="1" applyFont="1" applyFill="1" applyBorder="1" applyAlignment="1">
      <alignment horizontal="centerContinuous" vertical="center"/>
    </xf>
    <xf numFmtId="185" fontId="10" fillId="0" borderId="11" xfId="0" applyNumberFormat="1" applyFont="1" applyFill="1" applyBorder="1" applyAlignment="1">
      <alignment horizontal="centerContinuous" vertical="center"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/>
    </xf>
    <xf numFmtId="185" fontId="20" fillId="0" borderId="26" xfId="0" applyNumberFormat="1" applyFont="1" applyFill="1" applyBorder="1" applyAlignment="1">
      <alignment/>
    </xf>
    <xf numFmtId="185" fontId="20" fillId="0" borderId="27" xfId="0" applyNumberFormat="1" applyFont="1" applyFill="1" applyBorder="1" applyAlignment="1">
      <alignment/>
    </xf>
    <xf numFmtId="185" fontId="20" fillId="0" borderId="28" xfId="0" applyNumberFormat="1" applyFont="1" applyFill="1" applyBorder="1" applyAlignment="1">
      <alignment/>
    </xf>
    <xf numFmtId="185" fontId="20" fillId="0" borderId="29" xfId="0" applyNumberFormat="1" applyFont="1" applyFill="1" applyBorder="1" applyAlignment="1">
      <alignment/>
    </xf>
    <xf numFmtId="185" fontId="20" fillId="0" borderId="30" xfId="0" applyNumberFormat="1" applyFont="1" applyFill="1" applyBorder="1" applyAlignment="1">
      <alignment/>
    </xf>
    <xf numFmtId="185" fontId="20" fillId="0" borderId="31" xfId="0" applyNumberFormat="1" applyFont="1" applyFill="1" applyBorder="1" applyAlignment="1">
      <alignment/>
    </xf>
    <xf numFmtId="185" fontId="20" fillId="0" borderId="32" xfId="0" applyNumberFormat="1" applyFont="1" applyFill="1" applyBorder="1" applyAlignment="1">
      <alignment/>
    </xf>
    <xf numFmtId="185" fontId="20" fillId="0" borderId="33" xfId="0" applyNumberFormat="1" applyFont="1" applyFill="1" applyBorder="1" applyAlignment="1">
      <alignment/>
    </xf>
    <xf numFmtId="185" fontId="20" fillId="0" borderId="34" xfId="0" applyNumberFormat="1" applyFont="1" applyFill="1" applyBorder="1" applyAlignment="1">
      <alignment/>
    </xf>
    <xf numFmtId="185" fontId="20" fillId="0" borderId="35" xfId="0" applyNumberFormat="1" applyFont="1" applyFill="1" applyBorder="1" applyAlignment="1">
      <alignment/>
    </xf>
    <xf numFmtId="185" fontId="22" fillId="33" borderId="36" xfId="49" applyNumberFormat="1" applyFont="1" applyFill="1" applyBorder="1" applyAlignment="1">
      <alignment horizontal="centerContinuous" vertical="center"/>
    </xf>
    <xf numFmtId="185" fontId="6" fillId="33" borderId="15" xfId="49" applyNumberFormat="1" applyFont="1" applyFill="1" applyBorder="1" applyAlignment="1">
      <alignment horizontal="center" vertical="center"/>
    </xf>
    <xf numFmtId="185" fontId="12" fillId="33" borderId="37" xfId="49" applyNumberFormat="1" applyFont="1" applyFill="1" applyBorder="1" applyAlignment="1">
      <alignment horizontal="centerContinuous"/>
    </xf>
    <xf numFmtId="185" fontId="12" fillId="33" borderId="38" xfId="49" applyNumberFormat="1" applyFont="1" applyFill="1" applyBorder="1" applyAlignment="1" quotePrefix="1">
      <alignment horizontal="centerContinuous"/>
    </xf>
    <xf numFmtId="185" fontId="12" fillId="33" borderId="11" xfId="49" applyNumberFormat="1" applyFont="1" applyFill="1" applyBorder="1" applyAlignment="1">
      <alignment horizontal="center"/>
    </xf>
    <xf numFmtId="185" fontId="12" fillId="33" borderId="10" xfId="49" applyNumberFormat="1" applyFont="1" applyFill="1" applyBorder="1" applyAlignment="1">
      <alignment horizontal="centerContinuous"/>
    </xf>
    <xf numFmtId="185" fontId="6" fillId="0" borderId="37" xfId="0" applyNumberFormat="1" applyFont="1" applyFill="1" applyBorder="1" applyAlignment="1">
      <alignment horizontal="centerContinuous" vertical="center"/>
    </xf>
    <xf numFmtId="185" fontId="6" fillId="0" borderId="38" xfId="0" applyNumberFormat="1" applyFont="1" applyFill="1" applyBorder="1" applyAlignment="1">
      <alignment horizontal="centerContinuous" vertical="center"/>
    </xf>
    <xf numFmtId="185" fontId="23" fillId="33" borderId="0" xfId="49" applyNumberFormat="1" applyFont="1" applyFill="1" applyAlignment="1">
      <alignment/>
    </xf>
    <xf numFmtId="185" fontId="23" fillId="33" borderId="0" xfId="49" applyNumberFormat="1" applyFont="1" applyFill="1" applyAlignment="1">
      <alignment vertical="top"/>
    </xf>
    <xf numFmtId="185" fontId="7" fillId="0" borderId="39" xfId="0" applyNumberFormat="1" applyFont="1" applyFill="1" applyBorder="1" applyAlignment="1">
      <alignment/>
    </xf>
    <xf numFmtId="185" fontId="7" fillId="0" borderId="40" xfId="0" applyNumberFormat="1" applyFont="1" applyFill="1" applyBorder="1" applyAlignment="1">
      <alignment/>
    </xf>
    <xf numFmtId="185" fontId="7" fillId="0" borderId="41" xfId="0" applyNumberFormat="1" applyFont="1" applyFill="1" applyBorder="1" applyAlignment="1">
      <alignment/>
    </xf>
    <xf numFmtId="185" fontId="7" fillId="0" borderId="42" xfId="0" applyNumberFormat="1" applyFont="1" applyFill="1" applyBorder="1" applyAlignment="1">
      <alignment/>
    </xf>
    <xf numFmtId="185" fontId="7" fillId="0" borderId="43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 horizontal="centerContinuous" vertical="center"/>
    </xf>
    <xf numFmtId="185" fontId="7" fillId="0" borderId="44" xfId="0" applyNumberFormat="1" applyFont="1" applyFill="1" applyBorder="1" applyAlignment="1">
      <alignment horizontal="centerContinuous" vertical="center"/>
    </xf>
    <xf numFmtId="185" fontId="0" fillId="0" borderId="12" xfId="0" applyNumberFormat="1" applyFont="1" applyFill="1" applyBorder="1" applyAlignment="1">
      <alignment horizontal="centerContinuous" vertical="center"/>
    </xf>
    <xf numFmtId="185" fontId="7" fillId="0" borderId="37" xfId="0" applyNumberFormat="1" applyFont="1" applyFill="1" applyBorder="1" applyAlignment="1">
      <alignment horizontal="center" vertical="center"/>
    </xf>
    <xf numFmtId="185" fontId="0" fillId="33" borderId="38" xfId="49" applyNumberFormat="1" applyFont="1" applyFill="1" applyBorder="1" applyAlignment="1">
      <alignment horizontal="centerContinuous" vertical="center"/>
    </xf>
    <xf numFmtId="185" fontId="0" fillId="0" borderId="10" xfId="0" applyNumberFormat="1" applyFont="1" applyFill="1" applyBorder="1" applyAlignment="1">
      <alignment horizontal="centerContinuous" vertical="center"/>
    </xf>
    <xf numFmtId="185" fontId="0" fillId="0" borderId="38" xfId="49" applyNumberFormat="1" applyFont="1" applyBorder="1" applyAlignment="1">
      <alignment horizontal="centerContinuous" vertical="center"/>
    </xf>
    <xf numFmtId="185" fontId="0" fillId="0" borderId="45" xfId="0" applyNumberFormat="1" applyFont="1" applyFill="1" applyBorder="1" applyAlignment="1">
      <alignment horizontal="centerContinuous"/>
    </xf>
    <xf numFmtId="185" fontId="10" fillId="0" borderId="0" xfId="0" applyNumberFormat="1" applyFont="1" applyFill="1" applyBorder="1" applyAlignment="1">
      <alignment horizontal="centerContinuous" vertical="center"/>
    </xf>
    <xf numFmtId="185" fontId="20" fillId="0" borderId="46" xfId="0" applyNumberFormat="1" applyFont="1" applyFill="1" applyBorder="1" applyAlignment="1">
      <alignment/>
    </xf>
    <xf numFmtId="185" fontId="7" fillId="0" borderId="38" xfId="0" applyNumberFormat="1" applyFont="1" applyFill="1" applyBorder="1" applyAlignment="1">
      <alignment horizontal="centerContinuous" vertical="center"/>
    </xf>
    <xf numFmtId="185" fontId="20" fillId="0" borderId="47" xfId="0" applyNumberFormat="1" applyFont="1" applyFill="1" applyBorder="1" applyAlignment="1">
      <alignment/>
    </xf>
    <xf numFmtId="185" fontId="20" fillId="0" borderId="48" xfId="0" applyNumberFormat="1" applyFont="1" applyFill="1" applyBorder="1" applyAlignment="1">
      <alignment/>
    </xf>
    <xf numFmtId="185" fontId="20" fillId="0" borderId="49" xfId="0" applyNumberFormat="1" applyFont="1" applyFill="1" applyBorder="1" applyAlignment="1">
      <alignment/>
    </xf>
    <xf numFmtId="185" fontId="20" fillId="0" borderId="0" xfId="0" applyNumberFormat="1" applyFont="1" applyFill="1" applyBorder="1" applyAlignment="1">
      <alignment/>
    </xf>
    <xf numFmtId="185" fontId="7" fillId="0" borderId="11" xfId="0" applyNumberFormat="1" applyFont="1" applyFill="1" applyBorder="1" applyAlignment="1">
      <alignment horizontal="centerContinuous" vertical="center"/>
    </xf>
    <xf numFmtId="185" fontId="20" fillId="0" borderId="50" xfId="0" applyNumberFormat="1" applyFont="1" applyFill="1" applyBorder="1" applyAlignment="1">
      <alignment/>
    </xf>
    <xf numFmtId="185" fontId="20" fillId="0" borderId="51" xfId="0" applyNumberFormat="1" applyFont="1" applyFill="1" applyBorder="1" applyAlignment="1">
      <alignment/>
    </xf>
    <xf numFmtId="185" fontId="20" fillId="0" borderId="52" xfId="0" applyNumberFormat="1" applyFont="1" applyFill="1" applyBorder="1" applyAlignment="1">
      <alignment/>
    </xf>
    <xf numFmtId="185" fontId="20" fillId="0" borderId="53" xfId="0" applyNumberFormat="1" applyFont="1" applyFill="1" applyBorder="1" applyAlignment="1">
      <alignment/>
    </xf>
    <xf numFmtId="185" fontId="20" fillId="0" borderId="54" xfId="0" applyNumberFormat="1" applyFont="1" applyFill="1" applyBorder="1" applyAlignment="1">
      <alignment/>
    </xf>
    <xf numFmtId="185" fontId="20" fillId="0" borderId="21" xfId="0" applyNumberFormat="1" applyFont="1" applyFill="1" applyBorder="1" applyAlignment="1">
      <alignment/>
    </xf>
    <xf numFmtId="185" fontId="6" fillId="0" borderId="55" xfId="0" applyNumberFormat="1" applyFont="1" applyFill="1" applyBorder="1" applyAlignment="1">
      <alignment/>
    </xf>
    <xf numFmtId="185" fontId="6" fillId="0" borderId="46" xfId="0" applyNumberFormat="1" applyFont="1" applyFill="1" applyBorder="1" applyAlignment="1">
      <alignment/>
    </xf>
    <xf numFmtId="185" fontId="6" fillId="0" borderId="56" xfId="0" applyNumberFormat="1" applyFont="1" applyFill="1" applyBorder="1" applyAlignment="1">
      <alignment/>
    </xf>
    <xf numFmtId="185" fontId="6" fillId="0" borderId="57" xfId="0" applyNumberFormat="1" applyFont="1" applyFill="1" applyBorder="1" applyAlignment="1">
      <alignment/>
    </xf>
    <xf numFmtId="185" fontId="6" fillId="0" borderId="58" xfId="0" applyNumberFormat="1" applyFont="1" applyFill="1" applyBorder="1" applyAlignment="1">
      <alignment/>
    </xf>
    <xf numFmtId="185" fontId="6" fillId="0" borderId="59" xfId="0" applyNumberFormat="1" applyFont="1" applyFill="1" applyBorder="1" applyAlignment="1">
      <alignment/>
    </xf>
    <xf numFmtId="185" fontId="6" fillId="0" borderId="60" xfId="0" applyNumberFormat="1" applyFont="1" applyFill="1" applyBorder="1" applyAlignment="1">
      <alignment/>
    </xf>
    <xf numFmtId="185" fontId="6" fillId="0" borderId="61" xfId="0" applyNumberFormat="1" applyFont="1" applyFill="1" applyBorder="1" applyAlignment="1">
      <alignment/>
    </xf>
    <xf numFmtId="185" fontId="9" fillId="0" borderId="62" xfId="49" applyNumberFormat="1" applyFont="1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185" fontId="9" fillId="0" borderId="63" xfId="49" applyNumberFormat="1" applyFont="1" applyFill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185" fontId="0" fillId="0" borderId="14" xfId="0" applyNumberFormat="1" applyFill="1" applyBorder="1" applyAlignment="1">
      <alignment horizontal="centerContinuous"/>
    </xf>
    <xf numFmtId="185" fontId="25" fillId="0" borderId="21" xfId="0" applyNumberFormat="1" applyFont="1" applyFill="1" applyBorder="1" applyAlignment="1">
      <alignment horizontal="centerContinuous" vertical="center"/>
    </xf>
    <xf numFmtId="185" fontId="25" fillId="0" borderId="21" xfId="50" applyNumberFormat="1" applyFont="1" applyFill="1" applyBorder="1" applyAlignment="1">
      <alignment horizontal="centerContinuous" vertical="center"/>
    </xf>
    <xf numFmtId="185" fontId="20" fillId="0" borderId="64" xfId="0" applyNumberFormat="1" applyFont="1" applyFill="1" applyBorder="1" applyAlignment="1">
      <alignment/>
    </xf>
    <xf numFmtId="185" fontId="4" fillId="0" borderId="42" xfId="49" applyNumberFormat="1" applyFont="1" applyFill="1" applyBorder="1" applyAlignment="1">
      <alignment horizontal="distributed"/>
    </xf>
    <xf numFmtId="185" fontId="21" fillId="0" borderId="65" xfId="49" applyNumberFormat="1" applyFont="1" applyFill="1" applyBorder="1" applyAlignment="1" applyProtection="1">
      <alignment/>
      <protection/>
    </xf>
    <xf numFmtId="185" fontId="5" fillId="0" borderId="66" xfId="49" applyNumberFormat="1" applyFont="1" applyFill="1" applyBorder="1" applyAlignment="1">
      <alignment/>
    </xf>
    <xf numFmtId="185" fontId="21" fillId="0" borderId="34" xfId="49" applyNumberFormat="1" applyFont="1" applyFill="1" applyBorder="1" applyAlignment="1">
      <alignment/>
    </xf>
    <xf numFmtId="185" fontId="4" fillId="0" borderId="67" xfId="49" applyNumberFormat="1" applyFont="1" applyFill="1" applyBorder="1" applyAlignment="1">
      <alignment horizontal="distributed"/>
    </xf>
    <xf numFmtId="185" fontId="21" fillId="0" borderId="64" xfId="49" applyNumberFormat="1" applyFont="1" applyFill="1" applyBorder="1" applyAlignment="1">
      <alignment/>
    </xf>
    <xf numFmtId="185" fontId="4" fillId="0" borderId="68" xfId="49" applyNumberFormat="1" applyFont="1" applyFill="1" applyBorder="1" applyAlignment="1">
      <alignment horizontal="distributed"/>
    </xf>
    <xf numFmtId="185" fontId="4" fillId="0" borderId="69" xfId="49" applyNumberFormat="1" applyFont="1" applyFill="1" applyBorder="1" applyAlignment="1">
      <alignment horizontal="distributed"/>
    </xf>
    <xf numFmtId="185" fontId="4" fillId="0" borderId="67" xfId="49" applyNumberFormat="1" applyFont="1" applyFill="1" applyBorder="1" applyAlignment="1">
      <alignment horizontal="center"/>
    </xf>
    <xf numFmtId="185" fontId="4" fillId="0" borderId="69" xfId="49" applyNumberFormat="1" applyFont="1" applyFill="1" applyBorder="1" applyAlignment="1">
      <alignment horizontal="center"/>
    </xf>
    <xf numFmtId="185" fontId="0" fillId="0" borderId="70" xfId="49" applyNumberFormat="1" applyFont="1" applyFill="1" applyBorder="1" applyAlignment="1" quotePrefix="1">
      <alignment horizontal="center"/>
    </xf>
    <xf numFmtId="185" fontId="0" fillId="0" borderId="0" xfId="49" applyNumberFormat="1" applyFill="1" applyAlignment="1">
      <alignment/>
    </xf>
    <xf numFmtId="185" fontId="21" fillId="0" borderId="32" xfId="49" applyNumberFormat="1" applyFont="1" applyFill="1" applyBorder="1" applyAlignment="1" applyProtection="1">
      <alignment/>
      <protection/>
    </xf>
    <xf numFmtId="185" fontId="21" fillId="0" borderId="65" xfId="49" applyNumberFormat="1" applyFont="1" applyFill="1" applyBorder="1" applyAlignment="1">
      <alignment/>
    </xf>
    <xf numFmtId="185" fontId="4" fillId="0" borderId="42" xfId="49" applyNumberFormat="1" applyFont="1" applyFill="1" applyBorder="1" applyAlignment="1">
      <alignment horizontal="center"/>
    </xf>
    <xf numFmtId="185" fontId="4" fillId="0" borderId="40" xfId="49" applyNumberFormat="1" applyFont="1" applyFill="1" applyBorder="1" applyAlignment="1">
      <alignment horizontal="center"/>
    </xf>
    <xf numFmtId="185" fontId="4" fillId="0" borderId="71" xfId="49" applyNumberFormat="1" applyFont="1" applyFill="1" applyBorder="1" applyAlignment="1">
      <alignment horizontal="center"/>
    </xf>
    <xf numFmtId="185" fontId="21" fillId="0" borderId="72" xfId="49" applyNumberFormat="1" applyFont="1" applyFill="1" applyBorder="1" applyAlignment="1">
      <alignment/>
    </xf>
    <xf numFmtId="185" fontId="4" fillId="0" borderId="40" xfId="49" applyNumberFormat="1" applyFont="1" applyFill="1" applyBorder="1" applyAlignment="1">
      <alignment horizontal="distributed"/>
    </xf>
    <xf numFmtId="185" fontId="14" fillId="0" borderId="42" xfId="49" applyNumberFormat="1" applyFont="1" applyFill="1" applyBorder="1" applyAlignment="1">
      <alignment horizontal="distributed"/>
    </xf>
    <xf numFmtId="185" fontId="4" fillId="0" borderId="67" xfId="49" applyNumberFormat="1" applyFont="1" applyFill="1" applyBorder="1" applyAlignment="1">
      <alignment horizontal="distributed" shrinkToFit="1"/>
    </xf>
    <xf numFmtId="185" fontId="4" fillId="0" borderId="40" xfId="49" applyNumberFormat="1" applyFont="1" applyFill="1" applyBorder="1" applyAlignment="1">
      <alignment horizontal="centerContinuous" shrinkToFit="1"/>
    </xf>
    <xf numFmtId="185" fontId="4" fillId="0" borderId="42" xfId="49" applyNumberFormat="1" applyFont="1" applyFill="1" applyBorder="1" applyAlignment="1">
      <alignment horizontal="centerContinuous" shrinkToFit="1"/>
    </xf>
    <xf numFmtId="185" fontId="21" fillId="0" borderId="65" xfId="49" applyNumberFormat="1" applyFont="1" applyFill="1" applyBorder="1" applyAlignment="1">
      <alignment/>
    </xf>
    <xf numFmtId="38" fontId="21" fillId="0" borderId="65" xfId="49" applyNumberFormat="1" applyFont="1" applyFill="1" applyBorder="1" applyAlignment="1">
      <alignment/>
    </xf>
    <xf numFmtId="185" fontId="4" fillId="0" borderId="41" xfId="49" applyNumberFormat="1" applyFont="1" applyFill="1" applyBorder="1" applyAlignment="1">
      <alignment horizontal="distributed"/>
    </xf>
    <xf numFmtId="185" fontId="21" fillId="0" borderId="73" xfId="49" applyNumberFormat="1" applyFont="1" applyFill="1" applyBorder="1" applyAlignment="1">
      <alignment/>
    </xf>
    <xf numFmtId="185" fontId="21" fillId="0" borderId="74" xfId="49" applyNumberFormat="1" applyFont="1" applyFill="1" applyBorder="1" applyAlignment="1">
      <alignment/>
    </xf>
    <xf numFmtId="185" fontId="5" fillId="0" borderId="75" xfId="49" applyNumberFormat="1" applyFont="1" applyFill="1" applyBorder="1" applyAlignment="1">
      <alignment/>
    </xf>
    <xf numFmtId="185" fontId="8" fillId="0" borderId="42" xfId="49" applyNumberFormat="1" applyFont="1" applyFill="1" applyBorder="1" applyAlignment="1">
      <alignment/>
    </xf>
    <xf numFmtId="185" fontId="5" fillId="0" borderId="76" xfId="49" applyNumberFormat="1" applyFont="1" applyFill="1" applyBorder="1" applyAlignment="1">
      <alignment/>
    </xf>
    <xf numFmtId="0" fontId="5" fillId="0" borderId="66" xfId="49" applyNumberFormat="1" applyFont="1" applyFill="1" applyBorder="1" applyAlignment="1">
      <alignment/>
    </xf>
    <xf numFmtId="0" fontId="21" fillId="0" borderId="65" xfId="49" applyNumberFormat="1" applyFont="1" applyFill="1" applyBorder="1" applyAlignment="1">
      <alignment/>
    </xf>
    <xf numFmtId="185" fontId="5" fillId="0" borderId="61" xfId="49" applyNumberFormat="1" applyFont="1" applyFill="1" applyBorder="1" applyAlignment="1">
      <alignment/>
    </xf>
    <xf numFmtId="185" fontId="5" fillId="0" borderId="77" xfId="49" applyNumberFormat="1" applyFont="1" applyFill="1" applyBorder="1" applyAlignment="1">
      <alignment/>
    </xf>
    <xf numFmtId="38" fontId="21" fillId="0" borderId="73" xfId="49" applyNumberFormat="1" applyFont="1" applyFill="1" applyBorder="1" applyAlignment="1">
      <alignment horizontal="right"/>
    </xf>
    <xf numFmtId="38" fontId="21" fillId="0" borderId="72" xfId="49" applyNumberFormat="1" applyFont="1" applyFill="1" applyBorder="1" applyAlignment="1" applyProtection="1">
      <alignment/>
      <protection/>
    </xf>
    <xf numFmtId="38" fontId="21" fillId="0" borderId="65" xfId="49" applyNumberFormat="1" applyFont="1" applyFill="1" applyBorder="1" applyAlignment="1" applyProtection="1">
      <alignment/>
      <protection/>
    </xf>
    <xf numFmtId="185" fontId="4" fillId="0" borderId="67" xfId="49" applyNumberFormat="1" applyFont="1" applyFill="1" applyBorder="1" applyAlignment="1">
      <alignment horizontal="centerContinuous" shrinkToFit="1"/>
    </xf>
    <xf numFmtId="49" fontId="1" fillId="0" borderId="0" xfId="0" applyNumberFormat="1" applyFont="1" applyFill="1" applyAlignment="1" quotePrefix="1">
      <alignment horizontal="left"/>
    </xf>
    <xf numFmtId="185" fontId="21" fillId="0" borderId="78" xfId="49" applyNumberFormat="1" applyFont="1" applyFill="1" applyBorder="1" applyAlignment="1">
      <alignment/>
    </xf>
    <xf numFmtId="185" fontId="0" fillId="0" borderId="71" xfId="49" applyNumberFormat="1" applyFont="1" applyFill="1" applyBorder="1" applyAlignment="1">
      <alignment horizontal="center"/>
    </xf>
    <xf numFmtId="185" fontId="1" fillId="0" borderId="79" xfId="49" applyNumberFormat="1" applyFont="1" applyFill="1" applyBorder="1" applyAlignment="1">
      <alignment horizontal="centerContinuous" vertical="center"/>
    </xf>
    <xf numFmtId="185" fontId="0" fillId="0" borderId="80" xfId="49" applyNumberFormat="1" applyFont="1" applyFill="1" applyBorder="1" applyAlignment="1">
      <alignment horizontal="centerContinuous" vertical="center"/>
    </xf>
    <xf numFmtId="185" fontId="0" fillId="0" borderId="12" xfId="49" applyNumberFormat="1" applyFont="1" applyFill="1" applyBorder="1" applyAlignment="1">
      <alignment horizontal="centerContinuous" vertical="center"/>
    </xf>
    <xf numFmtId="185" fontId="0" fillId="0" borderId="81" xfId="49" applyNumberFormat="1" applyFont="1" applyFill="1" applyBorder="1" applyAlignment="1">
      <alignment horizontal="center"/>
    </xf>
    <xf numFmtId="185" fontId="0" fillId="0" borderId="82" xfId="49" applyNumberFormat="1" applyFont="1" applyFill="1" applyBorder="1" applyAlignment="1">
      <alignment horizontal="center"/>
    </xf>
    <xf numFmtId="185" fontId="0" fillId="0" borderId="83" xfId="49" applyNumberFormat="1" applyFont="1" applyFill="1" applyBorder="1" applyAlignment="1" quotePrefix="1">
      <alignment horizontal="center"/>
    </xf>
    <xf numFmtId="185" fontId="21" fillId="0" borderId="82" xfId="49" applyNumberFormat="1" applyFont="1" applyFill="1" applyBorder="1" applyAlignment="1">
      <alignment/>
    </xf>
    <xf numFmtId="185" fontId="5" fillId="0" borderId="83" xfId="49" applyNumberFormat="1" applyFont="1" applyFill="1" applyBorder="1" applyAlignment="1">
      <alignment/>
    </xf>
    <xf numFmtId="185" fontId="19" fillId="0" borderId="42" xfId="49" applyNumberFormat="1" applyFont="1" applyFill="1" applyBorder="1" applyAlignment="1">
      <alignment horizontal="center"/>
    </xf>
    <xf numFmtId="185" fontId="33" fillId="0" borderId="42" xfId="49" applyNumberFormat="1" applyFont="1" applyFill="1" applyBorder="1" applyAlignment="1">
      <alignment/>
    </xf>
    <xf numFmtId="185" fontId="8" fillId="0" borderId="42" xfId="49" applyNumberFormat="1" applyFont="1" applyFill="1" applyBorder="1" applyAlignment="1">
      <alignment horizontal="center"/>
    </xf>
    <xf numFmtId="185" fontId="21" fillId="0" borderId="78" xfId="49" applyNumberFormat="1" applyFont="1" applyFill="1" applyBorder="1" applyAlignment="1" applyProtection="1">
      <alignment/>
      <protection/>
    </xf>
    <xf numFmtId="185" fontId="21" fillId="0" borderId="78" xfId="49" applyNumberFormat="1" applyFont="1" applyFill="1" applyBorder="1" applyAlignment="1">
      <alignment/>
    </xf>
    <xf numFmtId="185" fontId="21" fillId="0" borderId="72" xfId="49" applyNumberFormat="1" applyFont="1" applyFill="1" applyBorder="1" applyAlignment="1" applyProtection="1">
      <alignment/>
      <protection/>
    </xf>
    <xf numFmtId="185" fontId="11" fillId="0" borderId="32" xfId="49" applyNumberFormat="1" applyFont="1" applyFill="1" applyBorder="1" applyAlignment="1">
      <alignment/>
    </xf>
    <xf numFmtId="185" fontId="21" fillId="0" borderId="32" xfId="49" applyNumberFormat="1" applyFont="1" applyFill="1" applyBorder="1" applyAlignment="1">
      <alignment/>
    </xf>
    <xf numFmtId="185" fontId="21" fillId="0" borderId="64" xfId="49" applyNumberFormat="1" applyFont="1" applyFill="1" applyBorder="1" applyAlignment="1">
      <alignment/>
    </xf>
    <xf numFmtId="185" fontId="4" fillId="0" borderId="67" xfId="49" applyNumberFormat="1" applyFont="1" applyFill="1" applyBorder="1" applyAlignment="1">
      <alignment/>
    </xf>
    <xf numFmtId="0" fontId="4" fillId="0" borderId="67" xfId="49" applyNumberFormat="1" applyFont="1" applyFill="1" applyBorder="1" applyAlignment="1">
      <alignment/>
    </xf>
    <xf numFmtId="185" fontId="4" fillId="0" borderId="84" xfId="49" applyNumberFormat="1" applyFont="1" applyFill="1" applyBorder="1" applyAlignment="1">
      <alignment horizontal="distributed"/>
    </xf>
    <xf numFmtId="185" fontId="21" fillId="0" borderId="32" xfId="49" applyNumberFormat="1" applyFont="1" applyFill="1" applyBorder="1" applyAlignment="1">
      <alignment/>
    </xf>
    <xf numFmtId="185" fontId="4" fillId="0" borderId="85" xfId="49" applyNumberFormat="1" applyFont="1" applyFill="1" applyBorder="1" applyAlignment="1">
      <alignment horizontal="distributed"/>
    </xf>
    <xf numFmtId="185" fontId="4" fillId="0" borderId="86" xfId="49" applyNumberFormat="1" applyFont="1" applyFill="1" applyBorder="1" applyAlignment="1">
      <alignment horizontal="distributed"/>
    </xf>
    <xf numFmtId="185" fontId="4" fillId="0" borderId="87" xfId="49" applyNumberFormat="1" applyFont="1" applyFill="1" applyBorder="1" applyAlignment="1">
      <alignment horizontal="center"/>
    </xf>
    <xf numFmtId="185" fontId="21" fillId="0" borderId="88" xfId="49" applyNumberFormat="1" applyFont="1" applyFill="1" applyBorder="1" applyAlignment="1">
      <alignment/>
    </xf>
    <xf numFmtId="185" fontId="4" fillId="0" borderId="41" xfId="49" applyNumberFormat="1" applyFont="1" applyFill="1" applyBorder="1" applyAlignment="1">
      <alignment horizontal="center"/>
    </xf>
    <xf numFmtId="185" fontId="4" fillId="0" borderId="89" xfId="49" applyNumberFormat="1" applyFont="1" applyFill="1" applyBorder="1" applyAlignment="1">
      <alignment horizontal="center"/>
    </xf>
    <xf numFmtId="185" fontId="21" fillId="0" borderId="90" xfId="49" applyNumberFormat="1" applyFont="1" applyFill="1" applyBorder="1" applyAlignment="1">
      <alignment/>
    </xf>
    <xf numFmtId="0" fontId="21" fillId="0" borderId="72" xfId="49" applyNumberFormat="1" applyFont="1" applyFill="1" applyBorder="1" applyAlignment="1">
      <alignment/>
    </xf>
    <xf numFmtId="185" fontId="4" fillId="0" borderId="91" xfId="49" applyNumberFormat="1" applyFont="1" applyFill="1" applyBorder="1" applyAlignment="1">
      <alignment horizontal="center"/>
    </xf>
    <xf numFmtId="185" fontId="21" fillId="0" borderId="92" xfId="49" applyNumberFormat="1" applyFont="1" applyFill="1" applyBorder="1" applyAlignment="1">
      <alignment/>
    </xf>
    <xf numFmtId="185" fontId="5" fillId="0" borderId="93" xfId="49" applyNumberFormat="1" applyFont="1" applyFill="1" applyBorder="1" applyAlignment="1">
      <alignment/>
    </xf>
    <xf numFmtId="185" fontId="4" fillId="0" borderId="42" xfId="49" applyNumberFormat="1" applyFont="1" applyFill="1" applyBorder="1" applyAlignment="1">
      <alignment horizontal="distributed" shrinkToFit="1"/>
    </xf>
    <xf numFmtId="185" fontId="21" fillId="0" borderId="78" xfId="49" applyNumberFormat="1" applyFont="1" applyFill="1" applyBorder="1" applyAlignment="1">
      <alignment shrinkToFit="1"/>
    </xf>
    <xf numFmtId="0" fontId="4" fillId="0" borderId="41" xfId="49" applyNumberFormat="1" applyFont="1" applyFill="1" applyBorder="1" applyAlignment="1">
      <alignment horizontal="center"/>
    </xf>
    <xf numFmtId="0" fontId="21" fillId="0" borderId="73" xfId="49" applyNumberFormat="1" applyFont="1" applyFill="1" applyBorder="1" applyAlignment="1">
      <alignment/>
    </xf>
    <xf numFmtId="0" fontId="4" fillId="0" borderId="40" xfId="49" applyNumberFormat="1" applyFont="1" applyFill="1" applyBorder="1" applyAlignment="1">
      <alignment horizontal="center"/>
    </xf>
    <xf numFmtId="185" fontId="4" fillId="0" borderId="68" xfId="49" applyNumberFormat="1" applyFont="1" applyFill="1" applyBorder="1" applyAlignment="1">
      <alignment horizontal="center"/>
    </xf>
    <xf numFmtId="185" fontId="4" fillId="0" borderId="42" xfId="49" applyNumberFormat="1" applyFont="1" applyFill="1" applyBorder="1" applyAlignment="1">
      <alignment/>
    </xf>
    <xf numFmtId="0" fontId="33" fillId="0" borderId="77" xfId="49" applyNumberFormat="1" applyFont="1" applyFill="1" applyBorder="1" applyAlignment="1">
      <alignment/>
    </xf>
    <xf numFmtId="0" fontId="33" fillId="0" borderId="84" xfId="49" applyNumberFormat="1" applyFont="1" applyFill="1" applyBorder="1" applyAlignment="1">
      <alignment/>
    </xf>
    <xf numFmtId="185" fontId="8" fillId="0" borderId="39" xfId="49" applyNumberFormat="1" applyFont="1" applyFill="1" applyBorder="1" applyAlignment="1">
      <alignment horizontal="center"/>
    </xf>
    <xf numFmtId="185" fontId="5" fillId="0" borderId="25" xfId="49" applyNumberFormat="1" applyFont="1" applyFill="1" applyBorder="1" applyAlignment="1">
      <alignment/>
    </xf>
    <xf numFmtId="185" fontId="35" fillId="0" borderId="65" xfId="49" applyNumberFormat="1" applyFont="1" applyFill="1" applyBorder="1" applyAlignment="1">
      <alignment/>
    </xf>
    <xf numFmtId="185" fontId="4" fillId="0" borderId="94" xfId="49" applyNumberFormat="1" applyFont="1" applyFill="1" applyBorder="1" applyAlignment="1">
      <alignment vertical="top"/>
    </xf>
    <xf numFmtId="185" fontId="35" fillId="0" borderId="95" xfId="49" applyNumberFormat="1" applyFont="1" applyFill="1" applyBorder="1" applyAlignment="1">
      <alignment/>
    </xf>
    <xf numFmtId="185" fontId="4" fillId="0" borderId="94" xfId="49" applyNumberFormat="1" applyFont="1" applyFill="1" applyBorder="1" applyAlignment="1">
      <alignment horizontal="distributed"/>
    </xf>
    <xf numFmtId="185" fontId="0" fillId="0" borderId="96" xfId="49" applyNumberFormat="1" applyFont="1" applyFill="1" applyBorder="1" applyAlignment="1">
      <alignment horizontal="center"/>
    </xf>
    <xf numFmtId="185" fontId="21" fillId="0" borderId="97" xfId="49" applyNumberFormat="1" applyFont="1" applyFill="1" applyBorder="1" applyAlignment="1">
      <alignment/>
    </xf>
    <xf numFmtId="185" fontId="5" fillId="0" borderId="98" xfId="49" applyNumberFormat="1" applyFont="1" applyFill="1" applyBorder="1" applyAlignment="1">
      <alignment/>
    </xf>
    <xf numFmtId="185" fontId="1" fillId="0" borderId="10" xfId="49" applyNumberFormat="1" applyFont="1" applyFill="1" applyBorder="1" applyAlignment="1">
      <alignment horizontal="centerContinuous" vertical="center"/>
    </xf>
    <xf numFmtId="185" fontId="0" fillId="0" borderId="10" xfId="49" applyNumberFormat="1" applyFill="1" applyBorder="1" applyAlignment="1">
      <alignment horizontal="centerContinuous"/>
    </xf>
    <xf numFmtId="185" fontId="0" fillId="0" borderId="12" xfId="49" applyNumberFormat="1" applyFill="1" applyBorder="1" applyAlignment="1">
      <alignment horizontal="centerContinuous"/>
    </xf>
    <xf numFmtId="185" fontId="0" fillId="0" borderId="43" xfId="49" applyNumberFormat="1" applyFont="1" applyFill="1" applyBorder="1" applyAlignment="1">
      <alignment horizontal="center"/>
    </xf>
    <xf numFmtId="185" fontId="0" fillId="0" borderId="99" xfId="49" applyNumberFormat="1" applyFont="1" applyFill="1" applyBorder="1" applyAlignment="1">
      <alignment horizontal="center"/>
    </xf>
    <xf numFmtId="185" fontId="0" fillId="0" borderId="70" xfId="49" applyNumberFormat="1" applyFill="1" applyBorder="1" applyAlignment="1">
      <alignment/>
    </xf>
    <xf numFmtId="185" fontId="21" fillId="0" borderId="100" xfId="49" applyNumberFormat="1" applyFont="1" applyFill="1" applyBorder="1" applyAlignment="1">
      <alignment/>
    </xf>
    <xf numFmtId="185" fontId="0" fillId="0" borderId="96" xfId="49" applyNumberFormat="1" applyFont="1" applyFill="1" applyBorder="1" applyAlignment="1">
      <alignment horizontal="center"/>
    </xf>
    <xf numFmtId="185" fontId="11" fillId="0" borderId="0" xfId="49" applyNumberFormat="1" applyFont="1" applyFill="1" applyAlignment="1">
      <alignment/>
    </xf>
    <xf numFmtId="185" fontId="11" fillId="0" borderId="0" xfId="49" applyNumberFormat="1" applyFont="1" applyFill="1" applyBorder="1" applyAlignment="1" quotePrefix="1">
      <alignment horizontal="left" vertical="center"/>
    </xf>
    <xf numFmtId="185" fontId="4" fillId="0" borderId="0" xfId="49" applyNumberFormat="1" applyFont="1" applyFill="1" applyAlignment="1">
      <alignment/>
    </xf>
    <xf numFmtId="185" fontId="0" fillId="0" borderId="0" xfId="49" applyNumberFormat="1" applyFont="1" applyFill="1" applyAlignment="1">
      <alignment/>
    </xf>
    <xf numFmtId="185" fontId="1" fillId="0" borderId="101" xfId="49" applyNumberFormat="1" applyFont="1" applyFill="1" applyBorder="1" applyAlignment="1">
      <alignment shrinkToFit="1"/>
    </xf>
    <xf numFmtId="185" fontId="13" fillId="0" borderId="102" xfId="49" applyNumberFormat="1" applyFont="1" applyFill="1" applyBorder="1" applyAlignment="1" quotePrefix="1">
      <alignment/>
    </xf>
    <xf numFmtId="185" fontId="1" fillId="0" borderId="103" xfId="49" applyNumberFormat="1" applyFont="1" applyFill="1" applyBorder="1" applyAlignment="1">
      <alignment shrinkToFit="1"/>
    </xf>
    <xf numFmtId="185" fontId="13" fillId="0" borderId="0" xfId="49" applyNumberFormat="1" applyFont="1" applyFill="1" applyBorder="1" applyAlignment="1">
      <alignment/>
    </xf>
    <xf numFmtId="185" fontId="12" fillId="0" borderId="0" xfId="49" applyNumberFormat="1" applyFont="1" applyFill="1" applyBorder="1" applyAlignment="1">
      <alignment/>
    </xf>
    <xf numFmtId="185" fontId="5" fillId="0" borderId="0" xfId="49" applyNumberFormat="1" applyFont="1" applyFill="1" applyBorder="1" applyAlignment="1" quotePrefix="1">
      <alignment vertical="center"/>
    </xf>
    <xf numFmtId="185" fontId="4" fillId="0" borderId="0" xfId="49" applyNumberFormat="1" applyFont="1" applyFill="1" applyAlignment="1">
      <alignment vertical="top"/>
    </xf>
    <xf numFmtId="185" fontId="0" fillId="0" borderId="10" xfId="49" applyNumberFormat="1" applyFont="1" applyFill="1" applyBorder="1" applyAlignment="1">
      <alignment horizontal="centerContinuous" vertical="center"/>
    </xf>
    <xf numFmtId="185" fontId="1" fillId="0" borderId="37" xfId="49" applyNumberFormat="1" applyFont="1" applyFill="1" applyBorder="1" applyAlignment="1">
      <alignment horizontal="centerContinuous" vertical="center"/>
    </xf>
    <xf numFmtId="185" fontId="0" fillId="0" borderId="10" xfId="49" applyNumberFormat="1" applyFont="1" applyFill="1" applyBorder="1" applyAlignment="1">
      <alignment horizontal="centerContinuous" vertical="center"/>
    </xf>
    <xf numFmtId="185" fontId="0" fillId="0" borderId="12" xfId="49" applyNumberFormat="1" applyFont="1" applyFill="1" applyBorder="1" applyAlignment="1">
      <alignment horizontal="centerContinuous" vertical="center"/>
    </xf>
    <xf numFmtId="185" fontId="0" fillId="0" borderId="43" xfId="49" applyNumberFormat="1" applyFont="1" applyFill="1" applyBorder="1" applyAlignment="1">
      <alignment horizontal="center"/>
    </xf>
    <xf numFmtId="185" fontId="0" fillId="0" borderId="104" xfId="49" applyNumberFormat="1" applyFont="1" applyFill="1" applyBorder="1" applyAlignment="1">
      <alignment horizontal="center"/>
    </xf>
    <xf numFmtId="185" fontId="0" fillId="0" borderId="104" xfId="49" applyNumberFormat="1" applyFont="1" applyFill="1" applyBorder="1" applyAlignment="1">
      <alignment horizontal="center"/>
    </xf>
    <xf numFmtId="185" fontId="0" fillId="0" borderId="70" xfId="49" applyNumberFormat="1" applyFont="1" applyFill="1" applyBorder="1" applyAlignment="1" quotePrefix="1">
      <alignment horizontal="center"/>
    </xf>
    <xf numFmtId="185" fontId="0" fillId="0" borderId="105" xfId="49" applyNumberFormat="1" applyFont="1" applyFill="1" applyBorder="1" applyAlignment="1">
      <alignment horizontal="center"/>
    </xf>
    <xf numFmtId="185" fontId="0" fillId="0" borderId="106" xfId="49" applyNumberFormat="1" applyFill="1" applyBorder="1" applyAlignment="1">
      <alignment/>
    </xf>
    <xf numFmtId="185" fontId="0" fillId="0" borderId="41" xfId="49" applyNumberFormat="1" applyFont="1" applyFill="1" applyBorder="1" applyAlignment="1">
      <alignment horizontal="center"/>
    </xf>
    <xf numFmtId="185" fontId="8" fillId="0" borderId="107" xfId="49" applyNumberFormat="1" applyFont="1" applyFill="1" applyBorder="1" applyAlignment="1">
      <alignment horizontal="center"/>
    </xf>
    <xf numFmtId="185" fontId="21" fillId="0" borderId="108" xfId="49" applyNumberFormat="1" applyFont="1" applyFill="1" applyBorder="1" applyAlignment="1">
      <alignment/>
    </xf>
    <xf numFmtId="0" fontId="1" fillId="0" borderId="109" xfId="0" applyFont="1" applyFill="1" applyBorder="1" applyAlignment="1">
      <alignment vertical="center"/>
    </xf>
    <xf numFmtId="185" fontId="4" fillId="0" borderId="40" xfId="49" applyNumberFormat="1" applyFont="1" applyFill="1" applyBorder="1" applyAlignment="1">
      <alignment horizontal="center" shrinkToFit="1"/>
    </xf>
    <xf numFmtId="185" fontId="0" fillId="0" borderId="0" xfId="49" applyNumberFormat="1" applyFont="1" applyFill="1" applyBorder="1" applyAlignment="1">
      <alignment horizontal="center"/>
    </xf>
    <xf numFmtId="185" fontId="21" fillId="0" borderId="0" xfId="49" applyNumberFormat="1" applyFont="1" applyFill="1" applyBorder="1" applyAlignment="1">
      <alignment/>
    </xf>
    <xf numFmtId="185" fontId="5" fillId="0" borderId="0" xfId="49" applyNumberFormat="1" applyFont="1" applyFill="1" applyBorder="1" applyAlignment="1">
      <alignment/>
    </xf>
    <xf numFmtId="185" fontId="33" fillId="0" borderId="67" xfId="49" applyNumberFormat="1" applyFont="1" applyFill="1" applyBorder="1" applyAlignment="1">
      <alignment/>
    </xf>
    <xf numFmtId="185" fontId="11" fillId="0" borderId="13" xfId="49" applyNumberFormat="1" applyFont="1" applyFill="1" applyBorder="1" applyAlignment="1">
      <alignment/>
    </xf>
    <xf numFmtId="185" fontId="5" fillId="0" borderId="13" xfId="49" applyNumberFormat="1" applyFont="1" applyFill="1" applyBorder="1" applyAlignment="1">
      <alignment/>
    </xf>
    <xf numFmtId="185" fontId="11" fillId="0" borderId="0" xfId="49" applyNumberFormat="1" applyFont="1" applyFill="1" applyBorder="1" applyAlignment="1">
      <alignment/>
    </xf>
    <xf numFmtId="185" fontId="5" fillId="0" borderId="0" xfId="49" applyNumberFormat="1" applyFont="1" applyFill="1" applyBorder="1" applyAlignment="1">
      <alignment/>
    </xf>
    <xf numFmtId="185" fontId="5" fillId="0" borderId="0" xfId="49" applyNumberFormat="1" applyFont="1" applyFill="1" applyBorder="1" applyAlignment="1" quotePrefix="1">
      <alignment vertical="center"/>
    </xf>
    <xf numFmtId="185" fontId="4" fillId="0" borderId="91" xfId="49" applyNumberFormat="1" applyFont="1" applyFill="1" applyBorder="1" applyAlignment="1">
      <alignment horizontal="distributed"/>
    </xf>
    <xf numFmtId="185" fontId="11" fillId="0" borderId="0" xfId="49" applyNumberFormat="1" applyFont="1" applyFill="1" applyAlignment="1">
      <alignment vertical="top"/>
    </xf>
    <xf numFmtId="185" fontId="24" fillId="0" borderId="110" xfId="0" applyNumberFormat="1" applyFont="1" applyFill="1" applyBorder="1" applyAlignment="1">
      <alignment/>
    </xf>
    <xf numFmtId="185" fontId="24" fillId="0" borderId="63" xfId="0" applyNumberFormat="1" applyFont="1" applyFill="1" applyBorder="1" applyAlignment="1">
      <alignment/>
    </xf>
    <xf numFmtId="185" fontId="6" fillId="0" borderId="110" xfId="0" applyNumberFormat="1" applyFont="1" applyFill="1" applyBorder="1" applyAlignment="1">
      <alignment/>
    </xf>
    <xf numFmtId="185" fontId="6" fillId="0" borderId="111" xfId="0" applyNumberFormat="1" applyFont="1" applyFill="1" applyBorder="1" applyAlignment="1">
      <alignment/>
    </xf>
    <xf numFmtId="185" fontId="5" fillId="0" borderId="66" xfId="49" applyNumberFormat="1" applyFont="1" applyFill="1" applyBorder="1" applyAlignment="1">
      <alignment shrinkToFit="1"/>
    </xf>
    <xf numFmtId="185" fontId="13" fillId="0" borderId="66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 horizontal="distributed"/>
    </xf>
    <xf numFmtId="185" fontId="4" fillId="0" borderId="112" xfId="49" applyNumberFormat="1" applyFont="1" applyFill="1" applyBorder="1" applyAlignment="1">
      <alignment horizontal="distributed"/>
    </xf>
    <xf numFmtId="185" fontId="0" fillId="0" borderId="113" xfId="49" applyNumberFormat="1" applyFill="1" applyBorder="1" applyAlignment="1">
      <alignment/>
    </xf>
    <xf numFmtId="185" fontId="0" fillId="0" borderId="40" xfId="49" applyNumberFormat="1" applyFill="1" applyBorder="1" applyAlignment="1">
      <alignment/>
    </xf>
    <xf numFmtId="185" fontId="0" fillId="0" borderId="114" xfId="49" applyNumberFormat="1" applyFill="1" applyBorder="1" applyAlignment="1">
      <alignment/>
    </xf>
    <xf numFmtId="185" fontId="0" fillId="0" borderId="91" xfId="49" applyNumberFormat="1" applyFill="1" applyBorder="1" applyAlignment="1">
      <alignment/>
    </xf>
    <xf numFmtId="185" fontId="21" fillId="0" borderId="73" xfId="49" applyNumberFormat="1" applyFont="1" applyFill="1" applyBorder="1" applyAlignment="1">
      <alignment/>
    </xf>
    <xf numFmtId="185" fontId="4" fillId="0" borderId="96" xfId="49" applyNumberFormat="1" applyFont="1" applyFill="1" applyBorder="1" applyAlignment="1">
      <alignment horizontal="center"/>
    </xf>
    <xf numFmtId="185" fontId="0" fillId="0" borderId="115" xfId="49" applyNumberFormat="1" applyFont="1" applyFill="1" applyBorder="1" applyAlignment="1">
      <alignment horizontal="center"/>
    </xf>
    <xf numFmtId="185" fontId="21" fillId="0" borderId="97" xfId="49" applyNumberFormat="1" applyFont="1" applyFill="1" applyBorder="1" applyAlignment="1">
      <alignment shrinkToFit="1"/>
    </xf>
    <xf numFmtId="185" fontId="5" fillId="0" borderId="98" xfId="49" applyNumberFormat="1" applyFont="1" applyFill="1" applyBorder="1" applyAlignment="1">
      <alignment shrinkToFit="1"/>
    </xf>
    <xf numFmtId="185" fontId="0" fillId="0" borderId="0" xfId="49" applyNumberFormat="1" applyFont="1" applyFill="1" applyAlignment="1" quotePrefix="1">
      <alignment horizontal="center" vertical="center"/>
    </xf>
    <xf numFmtId="49" fontId="78" fillId="0" borderId="116" xfId="49" applyNumberFormat="1" applyFont="1" applyFill="1" applyBorder="1" applyAlignment="1">
      <alignment horizontal="center" vertical="center"/>
    </xf>
    <xf numFmtId="185" fontId="78" fillId="0" borderId="117" xfId="49" applyNumberFormat="1" applyFont="1" applyFill="1" applyBorder="1" applyAlignment="1">
      <alignment horizontal="centerContinuous" vertical="center"/>
    </xf>
    <xf numFmtId="185" fontId="0" fillId="0" borderId="101" xfId="49" applyNumberFormat="1" applyFill="1" applyBorder="1" applyAlignment="1">
      <alignment horizontal="centerContinuous"/>
    </xf>
    <xf numFmtId="185" fontId="8" fillId="0" borderId="117" xfId="49" applyNumberFormat="1" applyFont="1" applyFill="1" applyBorder="1" applyAlignment="1" quotePrefix="1">
      <alignment horizontal="left"/>
    </xf>
    <xf numFmtId="185" fontId="31" fillId="0" borderId="0" xfId="49" applyNumberFormat="1" applyFont="1" applyFill="1" applyBorder="1" applyAlignment="1">
      <alignment/>
    </xf>
    <xf numFmtId="185" fontId="32" fillId="0" borderId="0" xfId="49" applyNumberFormat="1" applyFont="1" applyFill="1" applyBorder="1" applyAlignment="1" quotePrefix="1">
      <alignment vertical="center"/>
    </xf>
    <xf numFmtId="185" fontId="33" fillId="0" borderId="0" xfId="49" applyNumberFormat="1" applyFont="1" applyFill="1" applyAlignment="1">
      <alignment vertical="top"/>
    </xf>
    <xf numFmtId="185" fontId="34" fillId="0" borderId="0" xfId="49" applyNumberFormat="1" applyFont="1" applyFill="1" applyAlignment="1">
      <alignment/>
    </xf>
    <xf numFmtId="185" fontId="0" fillId="0" borderId="73" xfId="49" applyNumberFormat="1" applyFont="1" applyFill="1" applyBorder="1" applyAlignment="1">
      <alignment horizontal="center"/>
    </xf>
    <xf numFmtId="185" fontId="79" fillId="0" borderId="42" xfId="49" applyNumberFormat="1" applyFont="1" applyFill="1" applyBorder="1" applyAlignment="1">
      <alignment horizontal="distributed"/>
    </xf>
    <xf numFmtId="185" fontId="79" fillId="0" borderId="69" xfId="49" applyNumberFormat="1" applyFont="1" applyFill="1" applyBorder="1" applyAlignment="1">
      <alignment horizontal="distributed"/>
    </xf>
    <xf numFmtId="185" fontId="0" fillId="0" borderId="74" xfId="49" applyNumberFormat="1" applyFont="1" applyFill="1" applyBorder="1" applyAlignment="1">
      <alignment horizontal="center"/>
    </xf>
    <xf numFmtId="185" fontId="0" fillId="0" borderId="40" xfId="49" applyNumberFormat="1" applyFont="1" applyFill="1" applyBorder="1" applyAlignment="1">
      <alignment horizontal="center"/>
    </xf>
    <xf numFmtId="185" fontId="0" fillId="0" borderId="72" xfId="49" applyNumberFormat="1" applyFont="1" applyFill="1" applyBorder="1" applyAlignment="1">
      <alignment horizontal="center"/>
    </xf>
    <xf numFmtId="185" fontId="0" fillId="0" borderId="32" xfId="49" applyNumberFormat="1" applyFont="1" applyFill="1" applyBorder="1" applyAlignment="1">
      <alignment horizontal="center"/>
    </xf>
    <xf numFmtId="185" fontId="21" fillId="0" borderId="73" xfId="49" applyNumberFormat="1" applyFont="1" applyFill="1" applyBorder="1" applyAlignment="1" applyProtection="1">
      <alignment/>
      <protection/>
    </xf>
    <xf numFmtId="185" fontId="79" fillId="0" borderId="89" xfId="49" applyNumberFormat="1" applyFont="1" applyFill="1" applyBorder="1" applyAlignment="1">
      <alignment horizontal="distributed"/>
    </xf>
    <xf numFmtId="49" fontId="1" fillId="0" borderId="116" xfId="49" applyNumberFormat="1" applyFont="1" applyFill="1" applyBorder="1" applyAlignment="1">
      <alignment horizontal="center" vertical="center"/>
    </xf>
    <xf numFmtId="185" fontId="1" fillId="0" borderId="117" xfId="49" applyNumberFormat="1" applyFont="1" applyFill="1" applyBorder="1" applyAlignment="1">
      <alignment horizontal="centerContinuous" vertical="center"/>
    </xf>
    <xf numFmtId="185" fontId="0" fillId="0" borderId="41" xfId="49" applyNumberFormat="1" applyFont="1" applyFill="1" applyBorder="1" applyAlignment="1">
      <alignment horizontal="distributed"/>
    </xf>
    <xf numFmtId="185" fontId="0" fillId="0" borderId="94" xfId="49" applyNumberFormat="1" applyFont="1" applyFill="1" applyBorder="1" applyAlignment="1">
      <alignment/>
    </xf>
    <xf numFmtId="185" fontId="21" fillId="0" borderId="73" xfId="49" applyNumberFormat="1" applyFont="1" applyFill="1" applyBorder="1" applyAlignment="1">
      <alignment horizontal="distributed"/>
    </xf>
    <xf numFmtId="185" fontId="4" fillId="0" borderId="42" xfId="49" applyNumberFormat="1" applyFont="1" applyFill="1" applyBorder="1" applyAlignment="1">
      <alignment horizontal="center" shrinkToFit="1"/>
    </xf>
    <xf numFmtId="185" fontId="0" fillId="0" borderId="67" xfId="49" applyNumberFormat="1" applyFont="1" applyFill="1" applyBorder="1" applyAlignment="1">
      <alignment/>
    </xf>
    <xf numFmtId="185" fontId="21" fillId="0" borderId="65" xfId="49" applyNumberFormat="1" applyFont="1" applyFill="1" applyBorder="1" applyAlignment="1">
      <alignment horizontal="distributed"/>
    </xf>
    <xf numFmtId="185" fontId="0" fillId="0" borderId="11" xfId="49" applyNumberFormat="1" applyFont="1" applyFill="1" applyBorder="1" applyAlignment="1">
      <alignment horizontal="centerContinuous" vertical="center"/>
    </xf>
    <xf numFmtId="185" fontId="0" fillId="0" borderId="118" xfId="49" applyNumberFormat="1" applyFont="1" applyFill="1" applyBorder="1" applyAlignment="1" quotePrefix="1">
      <alignment horizontal="center"/>
    </xf>
    <xf numFmtId="185" fontId="0" fillId="0" borderId="118" xfId="49" applyNumberFormat="1" applyFont="1" applyFill="1" applyBorder="1" applyAlignment="1">
      <alignment horizontal="center"/>
    </xf>
    <xf numFmtId="185" fontId="5" fillId="0" borderId="67" xfId="49" applyNumberFormat="1" applyFont="1" applyFill="1" applyBorder="1" applyAlignment="1">
      <alignment/>
    </xf>
    <xf numFmtId="185" fontId="35" fillId="0" borderId="72" xfId="49" applyNumberFormat="1" applyFont="1" applyFill="1" applyBorder="1" applyAlignment="1" applyProtection="1">
      <alignment/>
      <protection/>
    </xf>
    <xf numFmtId="185" fontId="32" fillId="0" borderId="66" xfId="49" applyNumberFormat="1" applyFont="1" applyFill="1" applyBorder="1" applyAlignment="1">
      <alignment/>
    </xf>
    <xf numFmtId="0" fontId="5" fillId="0" borderId="76" xfId="49" applyNumberFormat="1" applyFont="1" applyFill="1" applyBorder="1" applyAlignment="1">
      <alignment/>
    </xf>
    <xf numFmtId="185" fontId="4" fillId="0" borderId="86" xfId="49" applyNumberFormat="1" applyFont="1" applyFill="1" applyBorder="1" applyAlignment="1">
      <alignment horizontal="center"/>
    </xf>
    <xf numFmtId="185" fontId="5" fillId="0" borderId="60" xfId="49" applyNumberFormat="1" applyFont="1" applyFill="1" applyBorder="1" applyAlignment="1">
      <alignment/>
    </xf>
    <xf numFmtId="0" fontId="5" fillId="0" borderId="77" xfId="49" applyNumberFormat="1" applyFont="1" applyFill="1" applyBorder="1" applyAlignment="1">
      <alignment/>
    </xf>
    <xf numFmtId="185" fontId="4" fillId="0" borderId="43" xfId="49" applyNumberFormat="1" applyFont="1" applyFill="1" applyBorder="1" applyAlignment="1">
      <alignment horizontal="center"/>
    </xf>
    <xf numFmtId="185" fontId="21" fillId="0" borderId="104" xfId="49" applyNumberFormat="1" applyFont="1" applyFill="1" applyBorder="1" applyAlignment="1">
      <alignment/>
    </xf>
    <xf numFmtId="185" fontId="5" fillId="0" borderId="106" xfId="49" applyNumberFormat="1" applyFont="1" applyFill="1" applyBorder="1" applyAlignment="1">
      <alignment/>
    </xf>
    <xf numFmtId="0" fontId="0" fillId="0" borderId="96" xfId="49" applyNumberFormat="1" applyFont="1" applyFill="1" applyBorder="1" applyAlignment="1">
      <alignment horizontal="center"/>
    </xf>
    <xf numFmtId="0" fontId="21" fillId="0" borderId="100" xfId="49" applyNumberFormat="1" applyFont="1" applyFill="1" applyBorder="1" applyAlignment="1">
      <alignment/>
    </xf>
    <xf numFmtId="0" fontId="5" fillId="0" borderId="98" xfId="49" applyNumberFormat="1" applyFont="1" applyFill="1" applyBorder="1" applyAlignment="1">
      <alignment/>
    </xf>
    <xf numFmtId="185" fontId="21" fillId="0" borderId="100" xfId="49" applyNumberFormat="1" applyFont="1" applyFill="1" applyBorder="1" applyAlignment="1">
      <alignment shrinkToFit="1"/>
    </xf>
    <xf numFmtId="185" fontId="12" fillId="0" borderId="98" xfId="49" applyNumberFormat="1" applyFont="1" applyFill="1" applyBorder="1" applyAlignment="1">
      <alignment/>
    </xf>
    <xf numFmtId="49" fontId="6" fillId="0" borderId="0" xfId="49" applyNumberFormat="1" applyFont="1" applyFill="1" applyAlignment="1">
      <alignment horizontal="center" vertical="center"/>
    </xf>
    <xf numFmtId="185" fontId="4" fillId="0" borderId="40" xfId="49" applyNumberFormat="1" applyFont="1" applyFill="1" applyBorder="1" applyAlignment="1">
      <alignment horizontal="distributed" shrinkToFit="1"/>
    </xf>
    <xf numFmtId="185" fontId="8" fillId="0" borderId="67" xfId="49" applyNumberFormat="1" applyFont="1" applyFill="1" applyBorder="1" applyAlignment="1">
      <alignment horizontal="distributed"/>
    </xf>
    <xf numFmtId="185" fontId="80" fillId="0" borderId="67" xfId="49" applyNumberFormat="1" applyFont="1" applyFill="1" applyBorder="1" applyAlignment="1">
      <alignment horizontal="left"/>
    </xf>
    <xf numFmtId="185" fontId="8" fillId="0" borderId="42" xfId="49" applyNumberFormat="1" applyFont="1" applyFill="1" applyBorder="1" applyAlignment="1">
      <alignment horizontal="center" shrinkToFit="1"/>
    </xf>
    <xf numFmtId="185" fontId="8" fillId="0" borderId="67" xfId="49" applyNumberFormat="1" applyFont="1" applyFill="1" applyBorder="1" applyAlignment="1">
      <alignment horizontal="center"/>
    </xf>
    <xf numFmtId="185" fontId="0" fillId="0" borderId="40" xfId="49" applyNumberFormat="1" applyFont="1" applyFill="1" applyBorder="1" applyAlignment="1">
      <alignment horizontal="distributed" shrinkToFit="1"/>
    </xf>
    <xf numFmtId="185" fontId="8" fillId="0" borderId="40" xfId="49" applyNumberFormat="1" applyFont="1" applyFill="1" applyBorder="1" applyAlignment="1">
      <alignment horizontal="distributed"/>
    </xf>
    <xf numFmtId="185" fontId="8" fillId="0" borderId="94" xfId="49" applyNumberFormat="1" applyFont="1" applyFill="1" applyBorder="1" applyAlignment="1">
      <alignment horizontal="center"/>
    </xf>
    <xf numFmtId="185" fontId="21" fillId="0" borderId="13" xfId="49" applyNumberFormat="1" applyFont="1" applyFill="1" applyBorder="1" applyAlignment="1">
      <alignment/>
    </xf>
    <xf numFmtId="185" fontId="0" fillId="0" borderId="0" xfId="49" applyNumberFormat="1" applyFill="1" applyBorder="1" applyAlignment="1">
      <alignment/>
    </xf>
    <xf numFmtId="185" fontId="81" fillId="0" borderId="42" xfId="49" applyNumberFormat="1" applyFont="1" applyFill="1" applyBorder="1" applyAlignment="1">
      <alignment/>
    </xf>
    <xf numFmtId="185" fontId="35" fillId="0" borderId="65" xfId="49" applyNumberFormat="1" applyFont="1" applyFill="1" applyBorder="1" applyAlignment="1" applyProtection="1">
      <alignment/>
      <protection/>
    </xf>
    <xf numFmtId="185" fontId="8" fillId="0" borderId="67" xfId="49" applyNumberFormat="1" applyFont="1" applyFill="1" applyBorder="1" applyAlignment="1">
      <alignment horizontal="centerContinuous" shrinkToFit="1"/>
    </xf>
    <xf numFmtId="185" fontId="0" fillId="0" borderId="119" xfId="49" applyNumberFormat="1" applyFill="1" applyBorder="1" applyAlignment="1">
      <alignment/>
    </xf>
    <xf numFmtId="185" fontId="1" fillId="0" borderId="101" xfId="49" applyNumberFormat="1" applyFont="1" applyFill="1" applyBorder="1" applyAlignment="1">
      <alignment/>
    </xf>
    <xf numFmtId="185" fontId="12" fillId="0" borderId="102" xfId="49" applyNumberFormat="1" applyFont="1" applyFill="1" applyBorder="1" applyAlignment="1">
      <alignment/>
    </xf>
    <xf numFmtId="185" fontId="5" fillId="0" borderId="103" xfId="49" applyNumberFormat="1" applyFont="1" applyFill="1" applyBorder="1" applyAlignment="1" quotePrefix="1">
      <alignment vertical="center"/>
    </xf>
    <xf numFmtId="185" fontId="0" fillId="0" borderId="120" xfId="49" applyNumberFormat="1" applyFont="1" applyFill="1" applyBorder="1" applyAlignment="1" quotePrefix="1">
      <alignment horizontal="center"/>
    </xf>
    <xf numFmtId="185" fontId="4" fillId="0" borderId="0" xfId="49" applyNumberFormat="1" applyFont="1" applyFill="1" applyBorder="1" applyAlignment="1">
      <alignment horizontal="center"/>
    </xf>
    <xf numFmtId="185" fontId="4" fillId="0" borderId="0" xfId="49" applyNumberFormat="1" applyFont="1" applyFill="1" applyBorder="1" applyAlignment="1">
      <alignment horizontal="distributed"/>
    </xf>
    <xf numFmtId="185" fontId="8" fillId="0" borderId="69" xfId="49" applyNumberFormat="1" applyFont="1" applyFill="1" applyBorder="1" applyAlignment="1">
      <alignment horizontal="distributed"/>
    </xf>
    <xf numFmtId="185" fontId="8" fillId="0" borderId="69" xfId="49" applyNumberFormat="1" applyFont="1" applyFill="1" applyBorder="1" applyAlignment="1">
      <alignment horizontal="centerContinuous" shrinkToFit="1"/>
    </xf>
    <xf numFmtId="185" fontId="4" fillId="0" borderId="0" xfId="49" applyNumberFormat="1" applyFont="1" applyFill="1" applyBorder="1" applyAlignment="1">
      <alignment horizontal="distributed" shrinkToFit="1"/>
    </xf>
    <xf numFmtId="185" fontId="4" fillId="0" borderId="69" xfId="49" applyNumberFormat="1" applyFont="1" applyFill="1" applyBorder="1" applyAlignment="1">
      <alignment horizontal="distributed" shrinkToFit="1"/>
    </xf>
    <xf numFmtId="185" fontId="0" fillId="0" borderId="0" xfId="49" applyNumberFormat="1" applyFont="1" applyFill="1" applyBorder="1" applyAlignment="1">
      <alignment horizontal="distributed"/>
    </xf>
    <xf numFmtId="185" fontId="21" fillId="0" borderId="0" xfId="49" applyNumberFormat="1" applyFont="1" applyFill="1" applyBorder="1" applyAlignment="1">
      <alignment/>
    </xf>
    <xf numFmtId="185" fontId="4" fillId="0" borderId="69" xfId="49" applyNumberFormat="1" applyFont="1" applyFill="1" applyBorder="1" applyAlignment="1">
      <alignment horizontal="centerContinuous" shrinkToFit="1"/>
    </xf>
    <xf numFmtId="185" fontId="8" fillId="0" borderId="42" xfId="49" applyNumberFormat="1" applyFont="1" applyFill="1" applyBorder="1" applyAlignment="1">
      <alignment shrinkToFit="1"/>
    </xf>
    <xf numFmtId="185" fontId="12" fillId="0" borderId="37" xfId="49" applyNumberFormat="1" applyFont="1" applyFill="1" applyBorder="1" applyAlignment="1">
      <alignment horizontal="centerContinuous"/>
    </xf>
    <xf numFmtId="185" fontId="4" fillId="0" borderId="10" xfId="49" applyNumberFormat="1" applyFont="1" applyFill="1" applyBorder="1" applyAlignment="1">
      <alignment horizontal="centerContinuous"/>
    </xf>
    <xf numFmtId="185" fontId="0" fillId="0" borderId="11" xfId="49" applyNumberFormat="1" applyFill="1" applyBorder="1" applyAlignment="1">
      <alignment horizontal="centerContinuous"/>
    </xf>
    <xf numFmtId="185" fontId="12" fillId="0" borderId="38" xfId="49" applyNumberFormat="1" applyFont="1" applyFill="1" applyBorder="1" applyAlignment="1" quotePrefix="1">
      <alignment horizontal="centerContinuous"/>
    </xf>
    <xf numFmtId="185" fontId="12" fillId="0" borderId="11" xfId="49" applyNumberFormat="1" applyFont="1" applyFill="1" applyBorder="1" applyAlignment="1">
      <alignment horizontal="center"/>
    </xf>
    <xf numFmtId="185" fontId="12" fillId="0" borderId="10" xfId="49" applyNumberFormat="1" applyFont="1" applyFill="1" applyBorder="1" applyAlignment="1">
      <alignment horizontal="centerContinuous"/>
    </xf>
    <xf numFmtId="185" fontId="0" fillId="0" borderId="0" xfId="49" applyNumberFormat="1" applyFill="1" applyAlignment="1">
      <alignment vertical="center"/>
    </xf>
    <xf numFmtId="185" fontId="22" fillId="0" borderId="36" xfId="49" applyNumberFormat="1" applyFont="1" applyFill="1" applyBorder="1" applyAlignment="1">
      <alignment horizontal="centerContinuous" vertical="center"/>
    </xf>
    <xf numFmtId="185" fontId="7" fillId="0" borderId="13" xfId="49" applyNumberFormat="1" applyFont="1" applyFill="1" applyBorder="1" applyAlignment="1">
      <alignment horizontal="centerContinuous" vertical="center"/>
    </xf>
    <xf numFmtId="185" fontId="7" fillId="0" borderId="14" xfId="49" applyNumberFormat="1" applyFont="1" applyFill="1" applyBorder="1" applyAlignment="1">
      <alignment horizontal="centerContinuous" vertical="center"/>
    </xf>
    <xf numFmtId="185" fontId="7" fillId="0" borderId="15" xfId="49" applyNumberFormat="1" applyFont="1" applyFill="1" applyBorder="1" applyAlignment="1">
      <alignment horizontal="centerContinuous" vertical="center"/>
    </xf>
    <xf numFmtId="185" fontId="6" fillId="0" borderId="15" xfId="49" applyNumberFormat="1" applyFont="1" applyFill="1" applyBorder="1" applyAlignment="1">
      <alignment horizontal="center" vertical="center"/>
    </xf>
    <xf numFmtId="185" fontId="9" fillId="0" borderId="13" xfId="49" applyNumberFormat="1" applyFont="1" applyFill="1" applyBorder="1" applyAlignment="1">
      <alignment horizontal="centerContinuous" vertical="center"/>
    </xf>
    <xf numFmtId="185" fontId="10" fillId="0" borderId="13" xfId="49" applyNumberFormat="1" applyFont="1" applyFill="1" applyBorder="1" applyAlignment="1">
      <alignment horizontal="centerContinuous" vertical="center"/>
    </xf>
    <xf numFmtId="185" fontId="10" fillId="0" borderId="15" xfId="49" applyNumberFormat="1" applyFont="1" applyFill="1" applyBorder="1" applyAlignment="1">
      <alignment horizontal="centerContinuous" vertical="center"/>
    </xf>
    <xf numFmtId="185" fontId="0" fillId="0" borderId="13" xfId="49" applyNumberFormat="1" applyFont="1" applyFill="1" applyBorder="1" applyAlignment="1">
      <alignment/>
    </xf>
    <xf numFmtId="185" fontId="0" fillId="0" borderId="16" xfId="49" applyNumberFormat="1" applyFill="1" applyBorder="1" applyAlignment="1">
      <alignment/>
    </xf>
    <xf numFmtId="185" fontId="6" fillId="0" borderId="0" xfId="49" applyNumberFormat="1" applyFont="1" applyFill="1" applyAlignment="1">
      <alignment/>
    </xf>
    <xf numFmtId="185" fontId="18" fillId="0" borderId="0" xfId="49" applyNumberFormat="1" applyFont="1" applyFill="1" applyBorder="1" applyAlignment="1">
      <alignment horizontal="centerContinuous" vertical="center"/>
    </xf>
    <xf numFmtId="185" fontId="7" fillId="0" borderId="0" xfId="49" applyNumberFormat="1" applyFont="1" applyFill="1" applyBorder="1" applyAlignment="1">
      <alignment horizontal="centerContinuous" vertical="center"/>
    </xf>
    <xf numFmtId="185" fontId="7" fillId="0" borderId="121" xfId="49" applyNumberFormat="1" applyFont="1" applyFill="1" applyBorder="1" applyAlignment="1">
      <alignment horizontal="centerContinuous" vertical="center"/>
    </xf>
    <xf numFmtId="185" fontId="7" fillId="0" borderId="94" xfId="49" applyNumberFormat="1" applyFont="1" applyFill="1" applyBorder="1" applyAlignment="1">
      <alignment horizontal="centerContinuous" vertical="center"/>
    </xf>
    <xf numFmtId="185" fontId="7" fillId="0" borderId="121" xfId="49" applyNumberFormat="1" applyFont="1" applyFill="1" applyBorder="1" applyAlignment="1">
      <alignment horizontal="distributed" vertical="center"/>
    </xf>
    <xf numFmtId="0" fontId="0" fillId="0" borderId="121" xfId="0" applyFill="1" applyBorder="1" applyAlignment="1">
      <alignment horizontal="distributed" vertical="center"/>
    </xf>
    <xf numFmtId="0" fontId="0" fillId="0" borderId="122" xfId="0" applyFill="1" applyBorder="1" applyAlignment="1">
      <alignment horizontal="distributed" vertical="center"/>
    </xf>
    <xf numFmtId="185" fontId="7" fillId="0" borderId="0" xfId="49" applyNumberFormat="1" applyFont="1" applyFill="1" applyBorder="1" applyAlignment="1">
      <alignment horizontal="center" vertical="center"/>
    </xf>
    <xf numFmtId="185" fontId="9" fillId="0" borderId="0" xfId="49" applyNumberFormat="1" applyFont="1" applyFill="1" applyBorder="1" applyAlignment="1">
      <alignment horizontal="centerContinuous" vertical="center"/>
    </xf>
    <xf numFmtId="185" fontId="10" fillId="0" borderId="0" xfId="49" applyNumberFormat="1" applyFont="1" applyFill="1" applyBorder="1" applyAlignment="1">
      <alignment horizontal="centerContinuous" vertical="center"/>
    </xf>
    <xf numFmtId="185" fontId="0" fillId="0" borderId="0" xfId="49" applyNumberFormat="1" applyFont="1" applyFill="1" applyBorder="1" applyAlignment="1">
      <alignment/>
    </xf>
    <xf numFmtId="185" fontId="4" fillId="0" borderId="42" xfId="49" applyNumberFormat="1" applyFont="1" applyFill="1" applyBorder="1" applyAlignment="1">
      <alignment shrinkToFit="1"/>
    </xf>
    <xf numFmtId="0" fontId="0" fillId="0" borderId="123" xfId="0" applyFill="1" applyBorder="1" applyAlignment="1">
      <alignment/>
    </xf>
    <xf numFmtId="185" fontId="4" fillId="0" borderId="124" xfId="49" applyNumberFormat="1" applyFont="1" applyFill="1" applyBorder="1" applyAlignment="1">
      <alignment/>
    </xf>
    <xf numFmtId="185" fontId="0" fillId="0" borderId="125" xfId="49" applyNumberFormat="1" applyFill="1" applyBorder="1" applyAlignment="1">
      <alignment/>
    </xf>
    <xf numFmtId="185" fontId="0" fillId="0" borderId="27" xfId="49" applyNumberFormat="1" applyFill="1" applyBorder="1" applyAlignment="1">
      <alignment/>
    </xf>
    <xf numFmtId="185" fontId="5" fillId="0" borderId="126" xfId="49" applyNumberFormat="1" applyFont="1" applyFill="1" applyBorder="1" applyAlignment="1">
      <alignment/>
    </xf>
    <xf numFmtId="185" fontId="5" fillId="0" borderId="49" xfId="49" applyNumberFormat="1" applyFont="1" applyFill="1" applyBorder="1" applyAlignment="1">
      <alignment/>
    </xf>
    <xf numFmtId="185" fontId="21" fillId="0" borderId="51" xfId="49" applyNumberFormat="1" applyFont="1" applyFill="1" applyBorder="1" applyAlignment="1" applyProtection="1">
      <alignment/>
      <protection/>
    </xf>
    <xf numFmtId="185" fontId="21" fillId="0" borderId="46" xfId="49" applyNumberFormat="1" applyFont="1" applyFill="1" applyBorder="1" applyAlignment="1" applyProtection="1">
      <alignment/>
      <protection/>
    </xf>
    <xf numFmtId="185" fontId="21" fillId="0" borderId="51" xfId="49" applyNumberFormat="1" applyFont="1" applyFill="1" applyBorder="1" applyAlignment="1">
      <alignment/>
    </xf>
    <xf numFmtId="185" fontId="0" fillId="0" borderId="127" xfId="49" applyNumberFormat="1" applyFill="1" applyBorder="1" applyAlignment="1">
      <alignment/>
    </xf>
    <xf numFmtId="185" fontId="0" fillId="0" borderId="32" xfId="49" applyNumberFormat="1" applyFill="1" applyBorder="1" applyAlignment="1">
      <alignment/>
    </xf>
    <xf numFmtId="185" fontId="0" fillId="0" borderId="51" xfId="49" applyNumberFormat="1" applyFill="1" applyBorder="1" applyAlignment="1">
      <alignment/>
    </xf>
    <xf numFmtId="185" fontId="0" fillId="0" borderId="60" xfId="49" applyNumberFormat="1" applyFill="1" applyBorder="1" applyAlignment="1">
      <alignment/>
    </xf>
    <xf numFmtId="185" fontId="8" fillId="0" borderId="69" xfId="49" applyNumberFormat="1" applyFont="1" applyFill="1" applyBorder="1" applyAlignment="1">
      <alignment shrinkToFit="1"/>
    </xf>
    <xf numFmtId="185" fontId="4" fillId="0" borderId="41" xfId="49" applyNumberFormat="1" applyFont="1" applyFill="1" applyBorder="1" applyAlignment="1">
      <alignment horizontal="distributed" shrinkToFit="1"/>
    </xf>
    <xf numFmtId="185" fontId="4" fillId="7" borderId="67" xfId="49" applyNumberFormat="1" applyFont="1" applyFill="1" applyBorder="1" applyAlignment="1">
      <alignment horizontal="distributed"/>
    </xf>
    <xf numFmtId="185" fontId="4" fillId="7" borderId="42" xfId="49" applyNumberFormat="1" applyFont="1" applyFill="1" applyBorder="1" applyAlignment="1">
      <alignment horizontal="distributed"/>
    </xf>
    <xf numFmtId="58" fontId="6" fillId="33" borderId="21" xfId="49" applyNumberFormat="1" applyFont="1" applyFill="1" applyBorder="1" applyAlignment="1">
      <alignment horizontal="distributed" vertical="center"/>
    </xf>
    <xf numFmtId="58" fontId="1" fillId="33" borderId="14" xfId="0" applyNumberFormat="1" applyFont="1" applyFill="1" applyBorder="1" applyAlignment="1">
      <alignment horizontal="distributed" vertical="center"/>
    </xf>
    <xf numFmtId="58" fontId="1" fillId="33" borderId="63" xfId="0" applyNumberFormat="1" applyFont="1" applyFill="1" applyBorder="1" applyAlignment="1">
      <alignment horizontal="distributed" vertical="center"/>
    </xf>
    <xf numFmtId="185" fontId="1" fillId="0" borderId="107" xfId="49" applyNumberFormat="1" applyFont="1" applyFill="1" applyBorder="1" applyAlignment="1">
      <alignment horizontal="center" vertical="center"/>
    </xf>
    <xf numFmtId="0" fontId="1" fillId="0" borderId="122" xfId="0" applyFont="1" applyFill="1" applyBorder="1" applyAlignment="1">
      <alignment horizontal="center" vertical="center"/>
    </xf>
    <xf numFmtId="0" fontId="1" fillId="0" borderId="12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58" fontId="6" fillId="0" borderId="21" xfId="49" applyNumberFormat="1" applyFont="1" applyFill="1" applyBorder="1" applyAlignment="1">
      <alignment horizontal="distributed" vertical="center"/>
    </xf>
    <xf numFmtId="58" fontId="1" fillId="0" borderId="14" xfId="0" applyNumberFormat="1" applyFont="1" applyFill="1" applyBorder="1" applyAlignment="1">
      <alignment horizontal="distributed" vertical="center"/>
    </xf>
    <xf numFmtId="58" fontId="1" fillId="0" borderId="63" xfId="0" applyNumberFormat="1" applyFont="1" applyFill="1" applyBorder="1" applyAlignment="1">
      <alignment horizontal="distributed" vertical="center"/>
    </xf>
    <xf numFmtId="185" fontId="1" fillId="0" borderId="122" xfId="49" applyNumberFormat="1" applyFont="1" applyFill="1" applyBorder="1" applyAlignment="1">
      <alignment horizontal="center" vertical="center"/>
    </xf>
    <xf numFmtId="185" fontId="1" fillId="0" borderId="128" xfId="49" applyNumberFormat="1" applyFont="1" applyFill="1" applyBorder="1" applyAlignment="1">
      <alignment horizontal="center" vertical="center"/>
    </xf>
    <xf numFmtId="185" fontId="1" fillId="0" borderId="36" xfId="49" applyNumberFormat="1" applyFont="1" applyFill="1" applyBorder="1" applyAlignment="1">
      <alignment horizontal="center" vertical="center"/>
    </xf>
    <xf numFmtId="185" fontId="1" fillId="0" borderId="13" xfId="49" applyNumberFormat="1" applyFont="1" applyFill="1" applyBorder="1" applyAlignment="1">
      <alignment horizontal="center" vertical="center"/>
    </xf>
    <xf numFmtId="185" fontId="1" fillId="0" borderId="16" xfId="49" applyNumberFormat="1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5" fontId="10" fillId="0" borderId="38" xfId="0" applyNumberFormat="1" applyFont="1" applyFill="1" applyBorder="1" applyAlignment="1">
      <alignment horizontal="center" vertical="center"/>
    </xf>
    <xf numFmtId="185" fontId="10" fillId="0" borderId="12" xfId="0" applyNumberFormat="1" applyFont="1" applyFill="1" applyBorder="1" applyAlignment="1">
      <alignment horizontal="center" vertical="center"/>
    </xf>
    <xf numFmtId="58" fontId="9" fillId="0" borderId="21" xfId="0" applyNumberFormat="1" applyFont="1" applyBorder="1" applyAlignment="1">
      <alignment horizontal="distributed" vertical="center"/>
    </xf>
    <xf numFmtId="58" fontId="10" fillId="0" borderId="14" xfId="0" applyNumberFormat="1" applyFont="1" applyBorder="1" applyAlignment="1">
      <alignment horizontal="distributed" vertical="center"/>
    </xf>
    <xf numFmtId="58" fontId="10" fillId="0" borderId="63" xfId="0" applyNumberFormat="1" applyFont="1" applyBorder="1" applyAlignment="1">
      <alignment horizontal="distributed" vertical="center"/>
    </xf>
    <xf numFmtId="185" fontId="36" fillId="0" borderId="51" xfId="0" applyNumberFormat="1" applyFont="1" applyFill="1" applyBorder="1" applyAlignment="1">
      <alignment horizontal="center"/>
    </xf>
    <xf numFmtId="185" fontId="36" fillId="0" borderId="46" xfId="0" applyNumberFormat="1" applyFont="1" applyFill="1" applyBorder="1" applyAlignment="1">
      <alignment horizontal="center"/>
    </xf>
    <xf numFmtId="185" fontId="36" fillId="0" borderId="84" xfId="0" applyNumberFormat="1" applyFont="1" applyFill="1" applyBorder="1" applyAlignment="1">
      <alignment horizontal="center"/>
    </xf>
    <xf numFmtId="185" fontId="4" fillId="0" borderId="85" xfId="49" applyNumberFormat="1" applyFont="1" applyFill="1" applyBorder="1" applyAlignment="1">
      <alignment horizontal="distributed" shrinkToFit="1"/>
    </xf>
    <xf numFmtId="185" fontId="4" fillId="0" borderId="85" xfId="49" applyNumberFormat="1" applyFont="1" applyFill="1" applyBorder="1" applyAlignment="1">
      <alignment shrinkToFit="1"/>
    </xf>
    <xf numFmtId="185" fontId="4" fillId="7" borderId="42" xfId="49" applyNumberFormat="1" applyFont="1" applyFill="1" applyBorder="1" applyAlignment="1">
      <alignment shrinkToFit="1"/>
    </xf>
    <xf numFmtId="185" fontId="4" fillId="7" borderId="40" xfId="49" applyNumberFormat="1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1</xdr:row>
      <xdr:rowOff>95250</xdr:rowOff>
    </xdr:from>
    <xdr:to>
      <xdr:col>18</xdr:col>
      <xdr:colOff>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57175"/>
          <a:ext cx="1638300" cy="2095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1</xdr:row>
      <xdr:rowOff>95250</xdr:rowOff>
    </xdr:from>
    <xdr:to>
      <xdr:col>18</xdr:col>
      <xdr:colOff>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57175"/>
          <a:ext cx="1638300" cy="2095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1</xdr:row>
      <xdr:rowOff>95250</xdr:rowOff>
    </xdr:from>
    <xdr:to>
      <xdr:col>18</xdr:col>
      <xdr:colOff>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57175"/>
          <a:ext cx="1638300" cy="2095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1</xdr:row>
      <xdr:rowOff>95250</xdr:rowOff>
    </xdr:from>
    <xdr:to>
      <xdr:col>18</xdr:col>
      <xdr:colOff>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57175"/>
          <a:ext cx="1638300" cy="2095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1</xdr:row>
      <xdr:rowOff>95250</xdr:rowOff>
    </xdr:from>
    <xdr:to>
      <xdr:col>18</xdr:col>
      <xdr:colOff>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57175"/>
          <a:ext cx="1638300" cy="2095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771525</xdr:colOff>
      <xdr:row>1</xdr:row>
      <xdr:rowOff>114300</xdr:rowOff>
    </xdr:from>
    <xdr:to>
      <xdr:col>18</xdr:col>
      <xdr:colOff>1019175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1225" y="314325"/>
          <a:ext cx="2057400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tabSelected="1" workbookViewId="0" topLeftCell="A1">
      <selection activeCell="O55" sqref="O55"/>
    </sheetView>
  </sheetViews>
  <sheetFormatPr defaultColWidth="8.875" defaultRowHeight="13.5"/>
  <cols>
    <col min="1" max="1" width="9.00390625" style="14" customWidth="1"/>
    <col min="2" max="2" width="7.375" style="14" customWidth="1"/>
    <col min="3" max="3" width="7.00390625" style="14" customWidth="1"/>
    <col min="4" max="4" width="9.00390625" style="14" customWidth="1"/>
    <col min="5" max="5" width="7.375" style="14" customWidth="1"/>
    <col min="6" max="6" width="7.00390625" style="14" customWidth="1"/>
    <col min="7" max="7" width="9.00390625" style="14" customWidth="1"/>
    <col min="8" max="8" width="7.375" style="14" customWidth="1"/>
    <col min="9" max="9" width="7.00390625" style="14" customWidth="1"/>
    <col min="10" max="10" width="9.00390625" style="14" customWidth="1"/>
    <col min="11" max="11" width="7.375" style="14" customWidth="1"/>
    <col min="12" max="12" width="7.00390625" style="14" customWidth="1"/>
    <col min="13" max="13" width="9.00390625" style="14" customWidth="1"/>
    <col min="14" max="14" width="7.375" style="14" customWidth="1"/>
    <col min="15" max="15" width="7.00390625" style="14" customWidth="1"/>
    <col min="16" max="16" width="9.00390625" style="14" customWidth="1"/>
    <col min="17" max="17" width="7.375" style="14" customWidth="1"/>
    <col min="18" max="18" width="7.00390625" style="14" customWidth="1"/>
    <col min="19" max="19" width="1.625" style="14" customWidth="1"/>
    <col min="20" max="16384" width="8.875" style="14" customWidth="1"/>
  </cols>
  <sheetData>
    <row r="1" spans="1:16" ht="12.75" customHeight="1">
      <c r="A1" s="58" t="s">
        <v>0</v>
      </c>
      <c r="B1" s="1"/>
      <c r="C1" s="1"/>
      <c r="D1" s="2"/>
      <c r="E1" s="2"/>
      <c r="F1" s="59" t="s">
        <v>13</v>
      </c>
      <c r="G1" s="3"/>
      <c r="H1" s="3"/>
      <c r="I1" s="2"/>
      <c r="J1" s="60" t="s">
        <v>1</v>
      </c>
      <c r="K1" s="61" t="s">
        <v>2</v>
      </c>
      <c r="L1" s="3"/>
      <c r="M1" s="2"/>
      <c r="N1" s="61" t="s">
        <v>14</v>
      </c>
      <c r="O1" s="4"/>
      <c r="P1" s="5"/>
    </row>
    <row r="2" spans="1:18" ht="25.5" customHeight="1" thickBot="1">
      <c r="A2" s="56"/>
      <c r="B2" s="6"/>
      <c r="C2" s="6"/>
      <c r="D2" s="7"/>
      <c r="E2" s="8"/>
      <c r="F2" s="383" t="s">
        <v>514</v>
      </c>
      <c r="G2" s="384"/>
      <c r="H2" s="384"/>
      <c r="I2" s="385"/>
      <c r="J2" s="57"/>
      <c r="K2" s="9">
        <f>M4+'備前市・和気郡・倉敷市・玉野市'!M4+'総社市・小田郡・笠岡市・井原市・浅口市・高梁市'!M4+'加賀郡・新見市・津山市・勝田郡・久米郡'!M4+'真庭市・苫田郡・美作市'!M4</f>
        <v>0</v>
      </c>
      <c r="L2" s="10"/>
      <c r="M2" s="11"/>
      <c r="N2" s="12"/>
      <c r="O2" s="13"/>
      <c r="P2" s="39"/>
      <c r="R2" s="5"/>
    </row>
    <row r="3" spans="7:16" ht="13.5" customHeight="1" thickBot="1">
      <c r="G3" s="15"/>
      <c r="M3" s="16"/>
      <c r="P3" s="15" t="s">
        <v>296</v>
      </c>
    </row>
    <row r="4" spans="1:21" ht="16.5" customHeight="1" thickBot="1">
      <c r="A4" s="148" t="s">
        <v>592</v>
      </c>
      <c r="B4" s="263"/>
      <c r="C4" s="281" t="s">
        <v>308</v>
      </c>
      <c r="D4" s="282" t="s">
        <v>271</v>
      </c>
      <c r="E4" s="266"/>
      <c r="F4" s="267" t="s">
        <v>3</v>
      </c>
      <c r="G4" s="322">
        <f>C69+F69+I69+L69+R69+K20</f>
        <v>250</v>
      </c>
      <c r="H4" s="214" t="s">
        <v>4</v>
      </c>
      <c r="I4" s="215">
        <f>C69+F69+I69+L69+R69+L20</f>
        <v>0</v>
      </c>
      <c r="J4" s="22"/>
      <c r="K4" s="216"/>
      <c r="L4" s="323" t="s">
        <v>36</v>
      </c>
      <c r="M4" s="324">
        <f>SUM(I4,I71,I80,I93)</f>
        <v>0</v>
      </c>
      <c r="N4" s="120"/>
      <c r="O4" s="120"/>
      <c r="P4" s="245" t="s">
        <v>297</v>
      </c>
      <c r="Q4" s="120"/>
      <c r="R4" s="120"/>
      <c r="S4" s="120"/>
      <c r="T4" s="120"/>
      <c r="U4" s="120"/>
    </row>
    <row r="5" spans="1:21" ht="3.75" customHeight="1" thickBo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5.75" customHeight="1">
      <c r="A6" s="221" t="s">
        <v>5</v>
      </c>
      <c r="B6" s="220"/>
      <c r="C6" s="153"/>
      <c r="D6" s="201" t="s">
        <v>6</v>
      </c>
      <c r="E6" s="220"/>
      <c r="F6" s="153"/>
      <c r="G6" s="201" t="s">
        <v>7</v>
      </c>
      <c r="H6" s="220"/>
      <c r="I6" s="153"/>
      <c r="J6" s="201" t="s">
        <v>273</v>
      </c>
      <c r="K6" s="220"/>
      <c r="L6" s="153"/>
      <c r="M6" s="201" t="s">
        <v>487</v>
      </c>
      <c r="N6" s="220"/>
      <c r="O6" s="153"/>
      <c r="P6" s="221"/>
      <c r="Q6" s="202"/>
      <c r="R6" s="203"/>
      <c r="S6" s="120"/>
      <c r="T6" s="120"/>
      <c r="U6" s="120"/>
    </row>
    <row r="7" spans="1:21" ht="14.25" customHeight="1">
      <c r="A7" s="224" t="s">
        <v>10</v>
      </c>
      <c r="B7" s="225" t="s">
        <v>11</v>
      </c>
      <c r="C7" s="119"/>
      <c r="D7" s="224" t="s">
        <v>10</v>
      </c>
      <c r="E7" s="225" t="s">
        <v>11</v>
      </c>
      <c r="F7" s="119"/>
      <c r="G7" s="224" t="s">
        <v>10</v>
      </c>
      <c r="H7" s="225" t="s">
        <v>11</v>
      </c>
      <c r="I7" s="119"/>
      <c r="J7" s="224" t="s">
        <v>10</v>
      </c>
      <c r="K7" s="225" t="s">
        <v>11</v>
      </c>
      <c r="L7" s="119"/>
      <c r="M7" s="224" t="s">
        <v>10</v>
      </c>
      <c r="N7" s="225" t="s">
        <v>11</v>
      </c>
      <c r="O7" s="325"/>
      <c r="P7" s="291" t="s">
        <v>10</v>
      </c>
      <c r="Q7" s="228" t="s">
        <v>11</v>
      </c>
      <c r="R7" s="229"/>
      <c r="S7" s="120"/>
      <c r="T7" s="120"/>
      <c r="U7" s="120"/>
    </row>
    <row r="8" spans="1:21" ht="13.5">
      <c r="A8" s="192" t="s">
        <v>121</v>
      </c>
      <c r="B8" s="110"/>
      <c r="C8" s="111"/>
      <c r="D8" s="161" t="s">
        <v>121</v>
      </c>
      <c r="E8" s="122"/>
      <c r="F8" s="111"/>
      <c r="G8" s="161" t="s">
        <v>121</v>
      </c>
      <c r="H8" s="122"/>
      <c r="I8" s="111"/>
      <c r="J8" s="161" t="s">
        <v>121</v>
      </c>
      <c r="K8" s="122"/>
      <c r="L8" s="111"/>
      <c r="M8" s="161" t="s">
        <v>121</v>
      </c>
      <c r="N8" s="122"/>
      <c r="O8" s="193"/>
      <c r="P8" s="117" t="s">
        <v>227</v>
      </c>
      <c r="Q8" s="112"/>
      <c r="R8" s="111"/>
      <c r="S8" s="120"/>
      <c r="T8" s="120"/>
      <c r="U8" s="120"/>
    </row>
    <row r="9" spans="1:21" ht="13.5">
      <c r="A9" s="127" t="s">
        <v>430</v>
      </c>
      <c r="B9" s="110">
        <v>200</v>
      </c>
      <c r="C9" s="111"/>
      <c r="D9" s="109" t="s">
        <v>374</v>
      </c>
      <c r="E9" s="132">
        <v>1200</v>
      </c>
      <c r="F9" s="111"/>
      <c r="G9" s="109" t="s">
        <v>18</v>
      </c>
      <c r="H9" s="122">
        <v>150</v>
      </c>
      <c r="I9" s="111"/>
      <c r="J9" s="109" t="s">
        <v>22</v>
      </c>
      <c r="K9" s="122"/>
      <c r="L9" s="111"/>
      <c r="M9" s="109" t="s">
        <v>430</v>
      </c>
      <c r="N9" s="122">
        <v>3950</v>
      </c>
      <c r="O9" s="111"/>
      <c r="P9" s="113" t="s">
        <v>58</v>
      </c>
      <c r="Q9" s="114">
        <v>3550</v>
      </c>
      <c r="R9" s="111"/>
      <c r="S9" s="120"/>
      <c r="T9" s="120"/>
      <c r="U9" s="120"/>
    </row>
    <row r="10" spans="1:21" ht="13.5">
      <c r="A10" s="109" t="s">
        <v>19</v>
      </c>
      <c r="B10" s="110">
        <v>700</v>
      </c>
      <c r="C10" s="250"/>
      <c r="D10" s="131" t="s">
        <v>459</v>
      </c>
      <c r="E10" s="132">
        <v>1100</v>
      </c>
      <c r="F10" s="111"/>
      <c r="G10" s="109" t="s">
        <v>30</v>
      </c>
      <c r="H10" s="122">
        <v>200</v>
      </c>
      <c r="I10" s="111"/>
      <c r="J10" s="109" t="s">
        <v>37</v>
      </c>
      <c r="K10" s="122"/>
      <c r="L10" s="111"/>
      <c r="M10" s="109" t="s">
        <v>24</v>
      </c>
      <c r="N10" s="122">
        <v>1600</v>
      </c>
      <c r="O10" s="111"/>
      <c r="P10" s="113" t="s">
        <v>59</v>
      </c>
      <c r="Q10" s="114">
        <v>1000</v>
      </c>
      <c r="R10" s="111"/>
      <c r="S10" s="120"/>
      <c r="T10" s="120"/>
      <c r="U10" s="120"/>
    </row>
    <row r="11" spans="1:21" ht="13.5">
      <c r="A11" s="109" t="s">
        <v>20</v>
      </c>
      <c r="B11" s="110">
        <v>1800</v>
      </c>
      <c r="C11" s="111"/>
      <c r="D11" s="382" t="s">
        <v>457</v>
      </c>
      <c r="E11" s="132">
        <v>0</v>
      </c>
      <c r="F11" s="111"/>
      <c r="G11" s="109" t="s">
        <v>23</v>
      </c>
      <c r="H11" s="122">
        <v>200</v>
      </c>
      <c r="I11" s="111"/>
      <c r="J11" s="109" t="s">
        <v>38</v>
      </c>
      <c r="K11" s="122"/>
      <c r="L11" s="111"/>
      <c r="M11" s="109" t="s">
        <v>25</v>
      </c>
      <c r="N11" s="122">
        <v>2550</v>
      </c>
      <c r="O11" s="111"/>
      <c r="P11" s="113" t="s">
        <v>231</v>
      </c>
      <c r="Q11" s="114">
        <v>1300</v>
      </c>
      <c r="R11" s="111"/>
      <c r="S11" s="120"/>
      <c r="T11" s="120"/>
      <c r="U11" s="120"/>
    </row>
    <row r="12" spans="1:21" ht="13.5">
      <c r="A12" s="109" t="s">
        <v>50</v>
      </c>
      <c r="B12" s="110">
        <v>500</v>
      </c>
      <c r="C12" s="111"/>
      <c r="D12" s="382" t="s">
        <v>376</v>
      </c>
      <c r="E12" s="132">
        <v>0</v>
      </c>
      <c r="F12" s="111"/>
      <c r="G12" s="109" t="s">
        <v>25</v>
      </c>
      <c r="H12" s="122">
        <v>1000</v>
      </c>
      <c r="I12" s="111"/>
      <c r="J12" s="109" t="s">
        <v>69</v>
      </c>
      <c r="K12" s="122"/>
      <c r="L12" s="111"/>
      <c r="M12" s="109" t="s">
        <v>39</v>
      </c>
      <c r="N12" s="122">
        <v>1900</v>
      </c>
      <c r="O12" s="111"/>
      <c r="P12" s="113" t="s">
        <v>60</v>
      </c>
      <c r="Q12" s="114">
        <v>2200</v>
      </c>
      <c r="R12" s="111"/>
      <c r="S12" s="120"/>
      <c r="T12" s="120"/>
      <c r="U12" s="120"/>
    </row>
    <row r="13" spans="1:21" ht="13.5">
      <c r="A13" s="109" t="s">
        <v>56</v>
      </c>
      <c r="B13" s="110">
        <v>1550</v>
      </c>
      <c r="C13" s="250"/>
      <c r="D13" s="109" t="s">
        <v>516</v>
      </c>
      <c r="E13" s="132">
        <v>1900</v>
      </c>
      <c r="F13" s="111"/>
      <c r="G13" s="109" t="s">
        <v>31</v>
      </c>
      <c r="H13" s="122">
        <v>300</v>
      </c>
      <c r="I13" s="111"/>
      <c r="J13" s="109"/>
      <c r="K13" s="122"/>
      <c r="L13" s="111"/>
      <c r="M13" s="109" t="s">
        <v>40</v>
      </c>
      <c r="N13" s="122">
        <v>2900</v>
      </c>
      <c r="O13" s="111"/>
      <c r="P13" s="113" t="s">
        <v>78</v>
      </c>
      <c r="Q13" s="114">
        <v>3300</v>
      </c>
      <c r="R13" s="111"/>
      <c r="S13" s="120"/>
      <c r="T13" s="326"/>
      <c r="U13" s="236"/>
    </row>
    <row r="14" spans="1:21" ht="14.25" thickBot="1">
      <c r="A14" s="109"/>
      <c r="B14" s="110"/>
      <c r="C14" s="250"/>
      <c r="D14" s="382" t="s">
        <v>515</v>
      </c>
      <c r="E14" s="132">
        <v>0</v>
      </c>
      <c r="F14" s="111"/>
      <c r="G14" s="109" t="s">
        <v>32</v>
      </c>
      <c r="H14" s="122">
        <v>350</v>
      </c>
      <c r="I14" s="111"/>
      <c r="J14" s="150" t="s">
        <v>12</v>
      </c>
      <c r="K14" s="149">
        <f>SUM(K12)</f>
        <v>0</v>
      </c>
      <c r="L14" s="137">
        <f>SUM(L12)</f>
        <v>0</v>
      </c>
      <c r="M14" s="113" t="s">
        <v>26</v>
      </c>
      <c r="N14" s="122">
        <v>1000</v>
      </c>
      <c r="O14" s="111"/>
      <c r="P14" s="113" t="s">
        <v>79</v>
      </c>
      <c r="Q14" s="114">
        <v>800</v>
      </c>
      <c r="R14" s="111"/>
      <c r="S14" s="120"/>
      <c r="T14" s="327"/>
      <c r="U14" s="236"/>
    </row>
    <row r="15" spans="1:21" ht="13.5">
      <c r="A15" s="109"/>
      <c r="B15" s="110"/>
      <c r="C15" s="111"/>
      <c r="D15" s="109" t="s">
        <v>512</v>
      </c>
      <c r="E15" s="132">
        <v>600</v>
      </c>
      <c r="F15" s="111"/>
      <c r="G15" s="109" t="s">
        <v>27</v>
      </c>
      <c r="H15" s="122">
        <v>1300</v>
      </c>
      <c r="I15" s="111"/>
      <c r="J15" s="151" t="s">
        <v>9</v>
      </c>
      <c r="K15" s="152"/>
      <c r="L15" s="153"/>
      <c r="M15" s="113" t="s">
        <v>41</v>
      </c>
      <c r="N15" s="122">
        <v>1250</v>
      </c>
      <c r="O15" s="111"/>
      <c r="P15" s="113" t="s">
        <v>80</v>
      </c>
      <c r="Q15" s="114">
        <v>1300</v>
      </c>
      <c r="R15" s="111"/>
      <c r="S15" s="120"/>
      <c r="T15" s="327"/>
      <c r="U15" s="236"/>
    </row>
    <row r="16" spans="1:21" ht="13.5">
      <c r="A16" s="109"/>
      <c r="B16" s="110"/>
      <c r="C16" s="111"/>
      <c r="D16" s="109" t="s">
        <v>513</v>
      </c>
      <c r="E16" s="132">
        <v>300</v>
      </c>
      <c r="F16" s="111"/>
      <c r="G16" s="109" t="s">
        <v>28</v>
      </c>
      <c r="H16" s="122">
        <v>600</v>
      </c>
      <c r="I16" s="111"/>
      <c r="J16" s="154" t="s">
        <v>10</v>
      </c>
      <c r="K16" s="155" t="s">
        <v>11</v>
      </c>
      <c r="L16" s="156"/>
      <c r="M16" s="113" t="s">
        <v>42</v>
      </c>
      <c r="N16" s="122">
        <v>1600</v>
      </c>
      <c r="O16" s="111"/>
      <c r="P16" s="113" t="s">
        <v>81</v>
      </c>
      <c r="Q16" s="114">
        <v>1050</v>
      </c>
      <c r="R16" s="111"/>
      <c r="S16" s="120"/>
      <c r="T16" s="327"/>
      <c r="U16" s="236"/>
    </row>
    <row r="17" spans="1:21" ht="13.5">
      <c r="A17" s="109"/>
      <c r="B17" s="110"/>
      <c r="C17" s="250"/>
      <c r="D17" s="109" t="s">
        <v>530</v>
      </c>
      <c r="E17" s="132">
        <v>1100</v>
      </c>
      <c r="F17" s="111"/>
      <c r="G17" s="109" t="s">
        <v>33</v>
      </c>
      <c r="H17" s="122">
        <v>300</v>
      </c>
      <c r="I17" s="111"/>
      <c r="J17" s="109" t="s">
        <v>444</v>
      </c>
      <c r="K17" s="122">
        <v>250</v>
      </c>
      <c r="L17" s="111"/>
      <c r="M17" s="113" t="s">
        <v>43</v>
      </c>
      <c r="N17" s="122">
        <v>950</v>
      </c>
      <c r="O17" s="111"/>
      <c r="P17" s="113" t="s">
        <v>82</v>
      </c>
      <c r="Q17" s="114">
        <v>1700</v>
      </c>
      <c r="R17" s="111"/>
      <c r="S17" s="120"/>
      <c r="T17" s="327"/>
      <c r="U17" s="236"/>
    </row>
    <row r="18" spans="1:21" ht="13.5">
      <c r="A18" s="123"/>
      <c r="B18" s="110"/>
      <c r="C18" s="111"/>
      <c r="D18" s="109" t="s">
        <v>429</v>
      </c>
      <c r="E18" s="132">
        <v>550</v>
      </c>
      <c r="F18" s="111"/>
      <c r="G18" s="109" t="s">
        <v>34</v>
      </c>
      <c r="H18" s="122">
        <v>500</v>
      </c>
      <c r="I18" s="111"/>
      <c r="J18" s="109"/>
      <c r="K18" s="122"/>
      <c r="L18" s="111"/>
      <c r="M18" s="113" t="s">
        <v>44</v>
      </c>
      <c r="N18" s="122">
        <v>850</v>
      </c>
      <c r="O18" s="111"/>
      <c r="P18" s="113" t="s">
        <v>83</v>
      </c>
      <c r="Q18" s="114">
        <v>1800</v>
      </c>
      <c r="R18" s="111"/>
      <c r="S18" s="120"/>
      <c r="T18" s="327"/>
      <c r="U18" s="236"/>
    </row>
    <row r="19" spans="1:21" ht="13.5">
      <c r="A19" s="109"/>
      <c r="B19" s="110"/>
      <c r="C19" s="111"/>
      <c r="D19" s="109" t="s">
        <v>529</v>
      </c>
      <c r="E19" s="132">
        <v>2900</v>
      </c>
      <c r="F19" s="111"/>
      <c r="G19" s="109" t="s">
        <v>35</v>
      </c>
      <c r="H19" s="122">
        <v>800</v>
      </c>
      <c r="I19" s="111"/>
      <c r="J19" s="125" t="s">
        <v>298</v>
      </c>
      <c r="K19" s="149">
        <f>SUM(K17:K18)</f>
        <v>250</v>
      </c>
      <c r="L19" s="137">
        <f>SUM(L17:L18)</f>
        <v>0</v>
      </c>
      <c r="M19" s="109" t="s">
        <v>21</v>
      </c>
      <c r="N19" s="122">
        <v>2350</v>
      </c>
      <c r="O19" s="111"/>
      <c r="P19" s="115" t="s">
        <v>84</v>
      </c>
      <c r="Q19" s="114">
        <v>1900</v>
      </c>
      <c r="R19" s="111"/>
      <c r="S19" s="120"/>
      <c r="T19" s="327"/>
      <c r="U19" s="236"/>
    </row>
    <row r="20" spans="1:21" ht="14.25" thickBot="1">
      <c r="A20" s="109"/>
      <c r="B20" s="110"/>
      <c r="C20" s="111"/>
      <c r="D20" s="109"/>
      <c r="E20" s="132"/>
      <c r="F20" s="111"/>
      <c r="G20" s="109" t="s">
        <v>51</v>
      </c>
      <c r="H20" s="122">
        <v>1050</v>
      </c>
      <c r="I20" s="111"/>
      <c r="J20" s="154" t="s">
        <v>12</v>
      </c>
      <c r="K20" s="157">
        <f>SUM(K19)</f>
        <v>250</v>
      </c>
      <c r="L20" s="158">
        <f>SUM(L19)</f>
        <v>0</v>
      </c>
      <c r="M20" s="109" t="s">
        <v>45</v>
      </c>
      <c r="N20" s="122">
        <v>2500</v>
      </c>
      <c r="O20" s="111"/>
      <c r="P20" s="328" t="s">
        <v>542</v>
      </c>
      <c r="Q20" s="114">
        <v>1800</v>
      </c>
      <c r="R20" s="111"/>
      <c r="S20" s="120"/>
      <c r="T20" s="326"/>
      <c r="U20" s="236"/>
    </row>
    <row r="21" spans="1:21" ht="13.5">
      <c r="A21" s="123"/>
      <c r="B21" s="110"/>
      <c r="C21" s="111"/>
      <c r="D21" s="381" t="s">
        <v>42</v>
      </c>
      <c r="E21" s="132">
        <v>300</v>
      </c>
      <c r="F21" s="111"/>
      <c r="G21" s="109" t="s">
        <v>53</v>
      </c>
      <c r="H21" s="122">
        <v>450</v>
      </c>
      <c r="I21" s="111"/>
      <c r="J21" s="386" t="s">
        <v>476</v>
      </c>
      <c r="K21" s="387"/>
      <c r="L21" s="388"/>
      <c r="M21" s="109" t="s">
        <v>46</v>
      </c>
      <c r="N21" s="122">
        <v>1450</v>
      </c>
      <c r="O21" s="111"/>
      <c r="P21" s="116" t="s">
        <v>85</v>
      </c>
      <c r="Q21" s="114">
        <v>950</v>
      </c>
      <c r="R21" s="111"/>
      <c r="S21" s="120"/>
      <c r="T21" s="327"/>
      <c r="U21" s="236"/>
    </row>
    <row r="22" spans="1:21" ht="14.25" thickBot="1">
      <c r="A22" s="123"/>
      <c r="B22" s="110"/>
      <c r="C22" s="111"/>
      <c r="D22" s="381" t="s">
        <v>517</v>
      </c>
      <c r="E22" s="132">
        <v>50</v>
      </c>
      <c r="F22" s="111"/>
      <c r="G22" s="109" t="s">
        <v>68</v>
      </c>
      <c r="H22" s="122">
        <v>200</v>
      </c>
      <c r="I22" s="111"/>
      <c r="J22" s="389"/>
      <c r="K22" s="390"/>
      <c r="L22" s="391"/>
      <c r="M22" s="109" t="s">
        <v>47</v>
      </c>
      <c r="N22" s="122">
        <v>2200</v>
      </c>
      <c r="O22" s="111"/>
      <c r="P22" s="115" t="s">
        <v>405</v>
      </c>
      <c r="Q22" s="114">
        <v>1450</v>
      </c>
      <c r="R22" s="111"/>
      <c r="S22" s="120"/>
      <c r="T22" s="327"/>
      <c r="U22" s="236"/>
    </row>
    <row r="23" spans="1:21" ht="13.5">
      <c r="A23" s="109"/>
      <c r="B23" s="110"/>
      <c r="C23" s="111"/>
      <c r="D23" s="381" t="s">
        <v>44</v>
      </c>
      <c r="E23" s="132">
        <v>200</v>
      </c>
      <c r="F23" s="111"/>
      <c r="G23" s="109" t="s">
        <v>56</v>
      </c>
      <c r="H23" s="122">
        <v>250</v>
      </c>
      <c r="I23" s="111"/>
      <c r="J23" s="161" t="s">
        <v>121</v>
      </c>
      <c r="K23" s="122"/>
      <c r="L23" s="111"/>
      <c r="M23" s="109" t="s">
        <v>48</v>
      </c>
      <c r="N23" s="122">
        <v>1300</v>
      </c>
      <c r="O23" s="111"/>
      <c r="P23" s="329" t="s">
        <v>406</v>
      </c>
      <c r="Q23" s="114">
        <v>1700</v>
      </c>
      <c r="R23" s="111"/>
      <c r="S23" s="120"/>
      <c r="T23" s="327"/>
      <c r="U23" s="236"/>
    </row>
    <row r="24" spans="1:21" ht="13.5">
      <c r="A24" s="123"/>
      <c r="B24" s="110"/>
      <c r="C24" s="111"/>
      <c r="D24" s="382" t="s">
        <v>45</v>
      </c>
      <c r="E24" s="132">
        <v>600</v>
      </c>
      <c r="F24" s="111"/>
      <c r="G24" s="109" t="s">
        <v>69</v>
      </c>
      <c r="H24" s="122">
        <v>500</v>
      </c>
      <c r="I24" s="111"/>
      <c r="J24" s="365" t="s">
        <v>532</v>
      </c>
      <c r="K24" s="122">
        <v>1650</v>
      </c>
      <c r="L24" s="111"/>
      <c r="M24" s="109" t="s">
        <v>29</v>
      </c>
      <c r="N24" s="122">
        <v>1600</v>
      </c>
      <c r="O24" s="111"/>
      <c r="P24" s="117"/>
      <c r="Q24" s="114"/>
      <c r="R24" s="111"/>
      <c r="S24" s="120"/>
      <c r="T24" s="327"/>
      <c r="U24" s="236"/>
    </row>
    <row r="25" spans="1:21" ht="13.5">
      <c r="A25" s="109"/>
      <c r="B25" s="110"/>
      <c r="C25" s="111"/>
      <c r="D25" s="382" t="s">
        <v>46</v>
      </c>
      <c r="E25" s="132">
        <v>300</v>
      </c>
      <c r="F25" s="111"/>
      <c r="G25" s="117"/>
      <c r="H25" s="122"/>
      <c r="I25" s="111"/>
      <c r="J25" s="113" t="s">
        <v>577</v>
      </c>
      <c r="K25" s="122">
        <v>200</v>
      </c>
      <c r="L25" s="111"/>
      <c r="M25" s="109" t="s">
        <v>49</v>
      </c>
      <c r="N25" s="122">
        <v>1250</v>
      </c>
      <c r="O25" s="111"/>
      <c r="P25" s="117" t="s">
        <v>228</v>
      </c>
      <c r="Q25" s="114"/>
      <c r="R25" s="111"/>
      <c r="S25" s="120"/>
      <c r="T25" s="327"/>
      <c r="U25" s="236"/>
    </row>
    <row r="26" spans="1:21" ht="13.5">
      <c r="A26" s="159"/>
      <c r="B26" s="110"/>
      <c r="C26" s="111"/>
      <c r="D26" s="382" t="s">
        <v>47</v>
      </c>
      <c r="E26" s="132">
        <v>600</v>
      </c>
      <c r="F26" s="111"/>
      <c r="G26" s="109"/>
      <c r="H26" s="122"/>
      <c r="I26" s="111"/>
      <c r="J26" s="127" t="s">
        <v>557</v>
      </c>
      <c r="K26" s="122">
        <v>450</v>
      </c>
      <c r="L26" s="111"/>
      <c r="M26" s="109" t="s">
        <v>50</v>
      </c>
      <c r="N26" s="122">
        <v>2150</v>
      </c>
      <c r="O26" s="111"/>
      <c r="P26" s="115" t="s">
        <v>61</v>
      </c>
      <c r="Q26" s="114">
        <v>1750</v>
      </c>
      <c r="R26" s="111"/>
      <c r="S26" s="120"/>
      <c r="T26" s="327"/>
      <c r="U26" s="236"/>
    </row>
    <row r="27" spans="1:21" ht="13.5">
      <c r="A27" s="109"/>
      <c r="B27" s="110"/>
      <c r="C27" s="111"/>
      <c r="D27" s="382" t="s">
        <v>48</v>
      </c>
      <c r="E27" s="132">
        <v>300</v>
      </c>
      <c r="F27" s="111"/>
      <c r="G27" s="109"/>
      <c r="H27" s="122"/>
      <c r="I27" s="111"/>
      <c r="J27" s="109" t="s">
        <v>329</v>
      </c>
      <c r="K27" s="122">
        <v>150</v>
      </c>
      <c r="L27" s="111"/>
      <c r="M27" s="113" t="s">
        <v>52</v>
      </c>
      <c r="N27" s="122">
        <v>1350</v>
      </c>
      <c r="O27" s="111"/>
      <c r="P27" s="116" t="s">
        <v>363</v>
      </c>
      <c r="Q27" s="114">
        <v>1350</v>
      </c>
      <c r="R27" s="111"/>
      <c r="S27" s="120"/>
      <c r="T27" s="326"/>
      <c r="U27" s="236"/>
    </row>
    <row r="28" spans="1:21" ht="13.5">
      <c r="A28" s="109"/>
      <c r="B28" s="110"/>
      <c r="C28" s="111"/>
      <c r="D28" s="382" t="s">
        <v>29</v>
      </c>
      <c r="E28" s="132">
        <v>250</v>
      </c>
      <c r="F28" s="111"/>
      <c r="G28" s="117"/>
      <c r="H28" s="122"/>
      <c r="I28" s="111"/>
      <c r="J28" s="127" t="s">
        <v>330</v>
      </c>
      <c r="K28" s="164">
        <v>200</v>
      </c>
      <c r="L28" s="111"/>
      <c r="M28" s="113" t="s">
        <v>53</v>
      </c>
      <c r="N28" s="122">
        <v>2350</v>
      </c>
      <c r="O28" s="111"/>
      <c r="P28" s="116" t="s">
        <v>62</v>
      </c>
      <c r="Q28" s="114">
        <v>150</v>
      </c>
      <c r="R28" s="111"/>
      <c r="S28" s="120"/>
      <c r="T28" s="330"/>
      <c r="U28" s="236"/>
    </row>
    <row r="29" spans="1:21" ht="13.5">
      <c r="A29" s="109"/>
      <c r="B29" s="110"/>
      <c r="C29" s="111"/>
      <c r="D29" s="382" t="s">
        <v>21</v>
      </c>
      <c r="E29" s="132">
        <v>600</v>
      </c>
      <c r="F29" s="111"/>
      <c r="G29" s="117"/>
      <c r="H29" s="122"/>
      <c r="I29" s="111"/>
      <c r="J29" s="412" t="s">
        <v>536</v>
      </c>
      <c r="K29" s="122">
        <v>0</v>
      </c>
      <c r="L29" s="111"/>
      <c r="M29" s="113" t="s">
        <v>54</v>
      </c>
      <c r="N29" s="122">
        <v>500</v>
      </c>
      <c r="O29" s="111"/>
      <c r="P29" s="379" t="s">
        <v>518</v>
      </c>
      <c r="Q29" s="114">
        <v>1750</v>
      </c>
      <c r="R29" s="111"/>
      <c r="S29" s="120"/>
      <c r="T29" s="330"/>
      <c r="U29" s="236"/>
    </row>
    <row r="30" spans="1:21" ht="13.5">
      <c r="A30" s="109"/>
      <c r="B30" s="110"/>
      <c r="C30" s="111"/>
      <c r="D30" s="109"/>
      <c r="E30" s="132"/>
      <c r="F30" s="111"/>
      <c r="G30" s="109"/>
      <c r="H30" s="122"/>
      <c r="I30" s="111"/>
      <c r="J30" s="109" t="s">
        <v>331</v>
      </c>
      <c r="K30" s="122">
        <v>350</v>
      </c>
      <c r="L30" s="111"/>
      <c r="M30" s="113" t="s">
        <v>55</v>
      </c>
      <c r="N30" s="122">
        <v>2500</v>
      </c>
      <c r="O30" s="111"/>
      <c r="P30" s="116" t="s">
        <v>456</v>
      </c>
      <c r="Q30" s="114">
        <v>1300</v>
      </c>
      <c r="R30" s="111"/>
      <c r="S30" s="120"/>
      <c r="T30" s="327"/>
      <c r="U30" s="236"/>
    </row>
    <row r="31" spans="1:21" ht="13.5">
      <c r="A31" s="125" t="s">
        <v>298</v>
      </c>
      <c r="B31" s="162">
        <f>SUM(B9:B30)</f>
        <v>4750</v>
      </c>
      <c r="C31" s="137">
        <f>SUM(C9:C30)</f>
        <v>0</v>
      </c>
      <c r="D31" s="125" t="s">
        <v>298</v>
      </c>
      <c r="E31" s="163">
        <f>SUM(E9:E30)</f>
        <v>12850</v>
      </c>
      <c r="F31" s="137">
        <f>SUM(F9:F30)</f>
        <v>0</v>
      </c>
      <c r="G31" s="125" t="s">
        <v>298</v>
      </c>
      <c r="H31" s="162">
        <f>SUM(H9:H30)</f>
        <v>8150</v>
      </c>
      <c r="I31" s="137">
        <f>SUM(I9:I30)</f>
        <v>0</v>
      </c>
      <c r="J31" s="109" t="s">
        <v>390</v>
      </c>
      <c r="K31" s="122">
        <v>150</v>
      </c>
      <c r="L31" s="111"/>
      <c r="M31" s="113" t="s">
        <v>56</v>
      </c>
      <c r="N31" s="122">
        <v>1850</v>
      </c>
      <c r="O31" s="111"/>
      <c r="P31" s="116"/>
      <c r="Q31" s="114"/>
      <c r="R31" s="111"/>
      <c r="S31" s="120"/>
      <c r="T31" s="327"/>
      <c r="U31" s="236"/>
    </row>
    <row r="32" spans="1:21" ht="13.5">
      <c r="A32" s="109"/>
      <c r="B32" s="110"/>
      <c r="C32" s="111"/>
      <c r="D32" s="109"/>
      <c r="E32" s="132"/>
      <c r="F32" s="111"/>
      <c r="G32" s="109"/>
      <c r="H32" s="122"/>
      <c r="I32" s="111"/>
      <c r="J32" s="113" t="s">
        <v>332</v>
      </c>
      <c r="K32" s="122">
        <v>250</v>
      </c>
      <c r="L32" s="111"/>
      <c r="M32" s="113" t="s">
        <v>362</v>
      </c>
      <c r="N32" s="122">
        <v>850</v>
      </c>
      <c r="O32" s="111"/>
      <c r="P32" s="116"/>
      <c r="Q32" s="114"/>
      <c r="R32" s="111"/>
      <c r="S32" s="120"/>
      <c r="T32" s="327"/>
      <c r="U32" s="236"/>
    </row>
    <row r="33" spans="1:21" ht="13.5">
      <c r="A33" s="109"/>
      <c r="B33" s="110"/>
      <c r="C33" s="111"/>
      <c r="D33" s="109"/>
      <c r="E33" s="132"/>
      <c r="F33" s="111"/>
      <c r="G33" s="109"/>
      <c r="H33" s="122"/>
      <c r="I33" s="111"/>
      <c r="J33" s="113" t="s">
        <v>333</v>
      </c>
      <c r="K33" s="122">
        <v>50</v>
      </c>
      <c r="L33" s="111"/>
      <c r="M33" s="113" t="s">
        <v>57</v>
      </c>
      <c r="N33" s="122">
        <v>800</v>
      </c>
      <c r="O33" s="111"/>
      <c r="P33" s="116"/>
      <c r="Q33" s="114"/>
      <c r="R33" s="111"/>
      <c r="S33" s="120"/>
      <c r="T33" s="327"/>
      <c r="U33" s="236"/>
    </row>
    <row r="34" spans="1:21" ht="13.5">
      <c r="A34" s="123"/>
      <c r="B34" s="110"/>
      <c r="C34" s="111"/>
      <c r="D34" s="117" t="s">
        <v>227</v>
      </c>
      <c r="E34" s="132"/>
      <c r="F34" s="111"/>
      <c r="G34" s="117" t="s">
        <v>227</v>
      </c>
      <c r="H34" s="122"/>
      <c r="I34" s="111"/>
      <c r="J34" s="113" t="s">
        <v>460</v>
      </c>
      <c r="K34" s="122">
        <v>200</v>
      </c>
      <c r="L34" s="143"/>
      <c r="M34" s="113" t="s">
        <v>517</v>
      </c>
      <c r="N34" s="122">
        <v>400</v>
      </c>
      <c r="O34" s="111"/>
      <c r="P34" s="116"/>
      <c r="Q34" s="114"/>
      <c r="R34" s="111"/>
      <c r="S34" s="120"/>
      <c r="T34" s="327"/>
      <c r="U34" s="236"/>
    </row>
    <row r="35" spans="1:21" ht="13.5">
      <c r="A35" s="109"/>
      <c r="B35" s="110"/>
      <c r="C35" s="250"/>
      <c r="D35" s="109" t="s">
        <v>458</v>
      </c>
      <c r="E35" s="132">
        <v>1900</v>
      </c>
      <c r="F35" s="111"/>
      <c r="G35" s="109" t="s">
        <v>71</v>
      </c>
      <c r="H35" s="122">
        <v>600</v>
      </c>
      <c r="I35" s="111"/>
      <c r="J35" s="413" t="s">
        <v>506</v>
      </c>
      <c r="K35" s="179">
        <v>100</v>
      </c>
      <c r="L35" s="111"/>
      <c r="M35" s="113"/>
      <c r="N35" s="122"/>
      <c r="O35" s="111"/>
      <c r="P35" s="116"/>
      <c r="Q35" s="114"/>
      <c r="R35" s="111"/>
      <c r="S35" s="120"/>
      <c r="T35" s="326"/>
      <c r="U35" s="236"/>
    </row>
    <row r="36" spans="1:21" ht="13.5">
      <c r="A36" s="123"/>
      <c r="B36" s="110"/>
      <c r="C36" s="111"/>
      <c r="D36" s="109" t="s">
        <v>70</v>
      </c>
      <c r="E36" s="132">
        <v>1050</v>
      </c>
      <c r="F36" s="111"/>
      <c r="G36" s="109" t="s">
        <v>324</v>
      </c>
      <c r="H36" s="122">
        <v>1350</v>
      </c>
      <c r="I36" s="111"/>
      <c r="J36" s="113" t="s">
        <v>463</v>
      </c>
      <c r="K36" s="122">
        <v>100</v>
      </c>
      <c r="L36" s="111"/>
      <c r="M36" s="109"/>
      <c r="N36" s="122"/>
      <c r="O36" s="111"/>
      <c r="P36" s="118" t="s">
        <v>229</v>
      </c>
      <c r="Q36" s="114"/>
      <c r="R36" s="111"/>
      <c r="S36" s="120"/>
      <c r="T36" s="327"/>
      <c r="U36" s="236"/>
    </row>
    <row r="37" spans="1:21" ht="13.5">
      <c r="A37" s="109"/>
      <c r="B37" s="165"/>
      <c r="C37" s="250"/>
      <c r="D37" s="127" t="s">
        <v>437</v>
      </c>
      <c r="E37" s="166">
        <v>950</v>
      </c>
      <c r="F37" s="111"/>
      <c r="G37" s="113" t="s">
        <v>78</v>
      </c>
      <c r="H37" s="122">
        <v>1100</v>
      </c>
      <c r="I37" s="111"/>
      <c r="J37" s="113" t="s">
        <v>464</v>
      </c>
      <c r="K37" s="122">
        <v>300</v>
      </c>
      <c r="L37" s="111"/>
      <c r="M37" s="109" t="s">
        <v>497</v>
      </c>
      <c r="N37" s="122"/>
      <c r="O37" s="111"/>
      <c r="P37" s="116" t="s">
        <v>63</v>
      </c>
      <c r="Q37" s="114">
        <v>1100</v>
      </c>
      <c r="R37" s="111"/>
      <c r="S37" s="120"/>
      <c r="T37" s="327"/>
      <c r="U37" s="236"/>
    </row>
    <row r="38" spans="1:21" ht="13.5">
      <c r="A38" s="159"/>
      <c r="B38" s="110"/>
      <c r="C38" s="111"/>
      <c r="D38" s="109" t="s">
        <v>438</v>
      </c>
      <c r="E38" s="167">
        <v>750</v>
      </c>
      <c r="F38" s="111"/>
      <c r="G38" s="113" t="s">
        <v>80</v>
      </c>
      <c r="H38" s="122">
        <v>350</v>
      </c>
      <c r="I38" s="111"/>
      <c r="J38" s="127" t="s">
        <v>480</v>
      </c>
      <c r="K38" s="122">
        <v>250</v>
      </c>
      <c r="L38" s="111"/>
      <c r="M38" s="113"/>
      <c r="N38" s="122"/>
      <c r="O38" s="111"/>
      <c r="P38" s="116" t="s">
        <v>64</v>
      </c>
      <c r="Q38" s="114">
        <v>800</v>
      </c>
      <c r="R38" s="111"/>
      <c r="S38" s="120"/>
      <c r="T38" s="327"/>
      <c r="U38" s="236"/>
    </row>
    <row r="39" spans="1:21" ht="13.5">
      <c r="A39" s="109"/>
      <c r="B39" s="110"/>
      <c r="C39" s="111"/>
      <c r="D39" s="117"/>
      <c r="E39" s="132"/>
      <c r="F39" s="111"/>
      <c r="G39" s="109" t="s">
        <v>87</v>
      </c>
      <c r="H39" s="122">
        <v>850</v>
      </c>
      <c r="I39" s="111"/>
      <c r="J39" s="113" t="s">
        <v>482</v>
      </c>
      <c r="K39" s="122">
        <v>50</v>
      </c>
      <c r="L39" s="111"/>
      <c r="M39" s="113"/>
      <c r="N39" s="122"/>
      <c r="O39" s="111"/>
      <c r="P39" s="116" t="s">
        <v>65</v>
      </c>
      <c r="Q39" s="114">
        <v>1800</v>
      </c>
      <c r="R39" s="111"/>
      <c r="S39" s="120"/>
      <c r="T39" s="326"/>
      <c r="U39" s="236"/>
    </row>
    <row r="40" spans="1:21" ht="13.5">
      <c r="A40" s="109"/>
      <c r="B40" s="122"/>
      <c r="C40" s="111"/>
      <c r="D40" s="117" t="s">
        <v>228</v>
      </c>
      <c r="E40" s="132"/>
      <c r="F40" s="111"/>
      <c r="G40" s="117" t="s">
        <v>228</v>
      </c>
      <c r="H40" s="122"/>
      <c r="I40" s="111"/>
      <c r="J40" s="127" t="s">
        <v>484</v>
      </c>
      <c r="K40" s="126">
        <v>100</v>
      </c>
      <c r="L40" s="111"/>
      <c r="M40" s="113"/>
      <c r="N40" s="122"/>
      <c r="O40" s="111"/>
      <c r="P40" s="116" t="s">
        <v>66</v>
      </c>
      <c r="Q40" s="114">
        <v>900</v>
      </c>
      <c r="R40" s="111"/>
      <c r="S40" s="120"/>
      <c r="T40" s="327"/>
      <c r="U40" s="236"/>
    </row>
    <row r="41" spans="1:21" ht="13.5">
      <c r="A41" s="109"/>
      <c r="B41" s="122"/>
      <c r="C41" s="111"/>
      <c r="D41" s="109" t="s">
        <v>61</v>
      </c>
      <c r="E41" s="132">
        <v>600</v>
      </c>
      <c r="F41" s="111"/>
      <c r="G41" s="109" t="s">
        <v>72</v>
      </c>
      <c r="H41" s="122">
        <v>200</v>
      </c>
      <c r="I41" s="111"/>
      <c r="J41" s="109" t="s">
        <v>492</v>
      </c>
      <c r="K41" s="141">
        <v>50</v>
      </c>
      <c r="L41" s="111"/>
      <c r="M41" s="113"/>
      <c r="N41" s="122"/>
      <c r="O41" s="111"/>
      <c r="P41" s="115" t="s">
        <v>67</v>
      </c>
      <c r="Q41" s="114">
        <v>1750</v>
      </c>
      <c r="R41" s="111"/>
      <c r="S41" s="120"/>
      <c r="T41" s="327"/>
      <c r="U41" s="236"/>
    </row>
    <row r="42" spans="1:21" ht="13.5">
      <c r="A42" s="109"/>
      <c r="B42" s="122"/>
      <c r="C42" s="111"/>
      <c r="D42" s="113" t="s">
        <v>389</v>
      </c>
      <c r="E42" s="132"/>
      <c r="F42" s="111"/>
      <c r="G42" s="113" t="s">
        <v>389</v>
      </c>
      <c r="H42" s="122">
        <v>50</v>
      </c>
      <c r="I42" s="111"/>
      <c r="J42" s="365" t="s">
        <v>535</v>
      </c>
      <c r="K42" s="122">
        <v>400</v>
      </c>
      <c r="L42" s="111"/>
      <c r="M42" s="168"/>
      <c r="N42" s="122"/>
      <c r="O42" s="111"/>
      <c r="P42" s="328" t="s">
        <v>454</v>
      </c>
      <c r="Q42" s="114">
        <v>2050</v>
      </c>
      <c r="R42" s="111"/>
      <c r="S42" s="120"/>
      <c r="T42" s="327"/>
      <c r="U42" s="236"/>
    </row>
    <row r="43" spans="1:21" ht="13.5">
      <c r="A43" s="109"/>
      <c r="B43" s="122"/>
      <c r="C43" s="111"/>
      <c r="D43" s="252"/>
      <c r="E43" s="132"/>
      <c r="F43" s="111"/>
      <c r="G43" s="109" t="s">
        <v>86</v>
      </c>
      <c r="H43" s="122">
        <v>100</v>
      </c>
      <c r="I43" s="111"/>
      <c r="J43" s="127" t="s">
        <v>543</v>
      </c>
      <c r="K43" s="122">
        <v>50</v>
      </c>
      <c r="L43" s="111"/>
      <c r="M43" s="169"/>
      <c r="N43" s="122"/>
      <c r="O43" s="111"/>
      <c r="P43" s="368"/>
      <c r="Q43" s="369"/>
      <c r="R43" s="378"/>
      <c r="S43" s="120"/>
      <c r="T43" s="326"/>
      <c r="U43" s="236"/>
    </row>
    <row r="44" spans="1:21" ht="13.5">
      <c r="A44" s="109"/>
      <c r="B44" s="122"/>
      <c r="C44" s="111"/>
      <c r="D44" s="117" t="s">
        <v>229</v>
      </c>
      <c r="E44" s="132"/>
      <c r="F44" s="111"/>
      <c r="G44" s="117" t="s">
        <v>229</v>
      </c>
      <c r="H44" s="122"/>
      <c r="I44" s="111"/>
      <c r="J44" s="127" t="s">
        <v>544</v>
      </c>
      <c r="K44" s="122">
        <v>200</v>
      </c>
      <c r="L44" s="111"/>
      <c r="M44" s="113"/>
      <c r="N44" s="122"/>
      <c r="O44" s="111"/>
      <c r="P44" s="118" t="s">
        <v>230</v>
      </c>
      <c r="Q44" s="114"/>
      <c r="R44" s="111"/>
      <c r="S44" s="120"/>
      <c r="T44" s="327"/>
      <c r="U44" s="236"/>
    </row>
    <row r="45" spans="1:21" ht="13.5">
      <c r="A45" s="253"/>
      <c r="B45" s="171"/>
      <c r="C45" s="111"/>
      <c r="D45" s="127" t="s">
        <v>440</v>
      </c>
      <c r="E45" s="132">
        <v>700</v>
      </c>
      <c r="F45" s="111"/>
      <c r="G45" s="109" t="s">
        <v>65</v>
      </c>
      <c r="H45" s="122">
        <v>450</v>
      </c>
      <c r="I45" s="111"/>
      <c r="J45" s="413" t="s">
        <v>595</v>
      </c>
      <c r="K45" s="122">
        <v>100</v>
      </c>
      <c r="L45" s="111"/>
      <c r="M45" s="170"/>
      <c r="N45" s="126"/>
      <c r="O45" s="143"/>
      <c r="P45" s="331" t="s">
        <v>452</v>
      </c>
      <c r="Q45" s="114">
        <v>2050</v>
      </c>
      <c r="R45" s="111"/>
      <c r="S45" s="120"/>
      <c r="T45" s="327"/>
      <c r="U45" s="236"/>
    </row>
    <row r="46" spans="1:21" ht="13.5">
      <c r="A46" s="253"/>
      <c r="B46" s="114"/>
      <c r="C46" s="111"/>
      <c r="D46" s="124"/>
      <c r="E46" s="132"/>
      <c r="F46" s="111"/>
      <c r="G46" s="109" t="s">
        <v>73</v>
      </c>
      <c r="H46" s="122">
        <v>500</v>
      </c>
      <c r="I46" s="111"/>
      <c r="J46" s="413" t="s">
        <v>593</v>
      </c>
      <c r="K46" s="171">
        <v>150</v>
      </c>
      <c r="L46" s="143"/>
      <c r="M46" s="172"/>
      <c r="N46" s="171"/>
      <c r="O46" s="143"/>
      <c r="P46" s="116" t="s">
        <v>74</v>
      </c>
      <c r="Q46" s="114">
        <v>1900</v>
      </c>
      <c r="R46" s="111"/>
      <c r="S46" s="120"/>
      <c r="T46" s="326"/>
      <c r="U46" s="236"/>
    </row>
    <row r="47" spans="1:23" ht="13.5">
      <c r="A47" s="254"/>
      <c r="B47" s="171"/>
      <c r="C47" s="111"/>
      <c r="D47" s="123" t="s">
        <v>230</v>
      </c>
      <c r="E47" s="132"/>
      <c r="F47" s="111"/>
      <c r="G47" s="117" t="s">
        <v>230</v>
      </c>
      <c r="H47" s="122"/>
      <c r="I47" s="111"/>
      <c r="J47" s="413" t="s">
        <v>594</v>
      </c>
      <c r="K47" s="171">
        <v>100</v>
      </c>
      <c r="L47" s="143"/>
      <c r="M47" s="172"/>
      <c r="N47" s="171"/>
      <c r="O47" s="143"/>
      <c r="P47" s="115" t="s">
        <v>503</v>
      </c>
      <c r="Q47" s="171">
        <v>450</v>
      </c>
      <c r="R47" s="143"/>
      <c r="S47" s="120"/>
      <c r="T47" s="327"/>
      <c r="U47" s="236"/>
      <c r="W47" s="40"/>
    </row>
    <row r="48" spans="1:21" ht="13.5">
      <c r="A48" s="254"/>
      <c r="B48" s="171"/>
      <c r="C48" s="111"/>
      <c r="D48" s="109" t="s">
        <v>524</v>
      </c>
      <c r="E48" s="132">
        <v>2000</v>
      </c>
      <c r="F48" s="111"/>
      <c r="G48" s="109" t="s">
        <v>299</v>
      </c>
      <c r="H48" s="122">
        <v>1000</v>
      </c>
      <c r="I48" s="111"/>
      <c r="J48" s="125" t="s">
        <v>328</v>
      </c>
      <c r="K48" s="149">
        <f>SUM(K24:K47)</f>
        <v>5600</v>
      </c>
      <c r="L48" s="370">
        <f>SUM(L24:L47)</f>
        <v>0</v>
      </c>
      <c r="M48" s="113"/>
      <c r="N48" s="122"/>
      <c r="O48" s="111"/>
      <c r="P48" s="116" t="s">
        <v>76</v>
      </c>
      <c r="Q48" s="114">
        <v>2000</v>
      </c>
      <c r="R48" s="111"/>
      <c r="S48" s="120"/>
      <c r="T48" s="327"/>
      <c r="U48" s="120"/>
    </row>
    <row r="49" spans="1:21" ht="13.5">
      <c r="A49" s="254"/>
      <c r="B49" s="171"/>
      <c r="C49" s="111"/>
      <c r="D49" s="109" t="s">
        <v>525</v>
      </c>
      <c r="E49" s="132">
        <v>2600</v>
      </c>
      <c r="F49" s="111"/>
      <c r="G49" s="113" t="s">
        <v>75</v>
      </c>
      <c r="H49" s="122">
        <v>1000</v>
      </c>
      <c r="I49" s="111"/>
      <c r="J49" s="367" t="s">
        <v>533</v>
      </c>
      <c r="K49" s="366"/>
      <c r="L49" s="111"/>
      <c r="M49" s="113"/>
      <c r="N49" s="122"/>
      <c r="O49" s="111"/>
      <c r="P49" s="116" t="s">
        <v>504</v>
      </c>
      <c r="Q49" s="114">
        <v>3000</v>
      </c>
      <c r="R49" s="111"/>
      <c r="S49" s="120"/>
      <c r="T49" s="332"/>
      <c r="U49" s="333"/>
    </row>
    <row r="50" spans="1:21" ht="13.5">
      <c r="A50" s="254"/>
      <c r="B50" s="171"/>
      <c r="C50" s="111"/>
      <c r="D50" s="255"/>
      <c r="E50" s="171"/>
      <c r="F50" s="111"/>
      <c r="G50" s="113"/>
      <c r="H50" s="122"/>
      <c r="I50" s="111"/>
      <c r="J50" s="109" t="s">
        <v>327</v>
      </c>
      <c r="K50" s="122">
        <v>300</v>
      </c>
      <c r="L50" s="111"/>
      <c r="M50" s="168"/>
      <c r="N50" s="122"/>
      <c r="O50" s="111"/>
      <c r="P50" s="116" t="s">
        <v>77</v>
      </c>
      <c r="Q50" s="114">
        <v>1100</v>
      </c>
      <c r="R50" s="111"/>
      <c r="S50" s="120"/>
      <c r="T50" s="332"/>
      <c r="U50" s="333"/>
    </row>
    <row r="51" spans="1:21" ht="13.5">
      <c r="A51" s="254"/>
      <c r="B51" s="171"/>
      <c r="C51" s="111"/>
      <c r="D51" s="255"/>
      <c r="E51" s="171"/>
      <c r="F51" s="111"/>
      <c r="G51" s="113"/>
      <c r="H51" s="122"/>
      <c r="I51" s="111"/>
      <c r="J51" s="109" t="s">
        <v>326</v>
      </c>
      <c r="K51" s="126">
        <v>150</v>
      </c>
      <c r="L51" s="143"/>
      <c r="M51" s="169"/>
      <c r="N51" s="122"/>
      <c r="O51" s="111"/>
      <c r="P51" s="116" t="s">
        <v>364</v>
      </c>
      <c r="Q51" s="114">
        <v>1050</v>
      </c>
      <c r="R51" s="111"/>
      <c r="S51" s="120"/>
      <c r="T51" s="327"/>
      <c r="U51" s="236"/>
    </row>
    <row r="52" spans="1:21" ht="13.5">
      <c r="A52" s="254"/>
      <c r="B52" s="171"/>
      <c r="C52" s="111"/>
      <c r="D52" s="255"/>
      <c r="E52" s="171"/>
      <c r="F52" s="111"/>
      <c r="G52" s="113"/>
      <c r="H52" s="122"/>
      <c r="I52" s="111"/>
      <c r="J52" s="286" t="s">
        <v>469</v>
      </c>
      <c r="K52" s="122">
        <v>100</v>
      </c>
      <c r="L52" s="111"/>
      <c r="M52" s="113"/>
      <c r="N52" s="122"/>
      <c r="O52" s="111"/>
      <c r="P52" s="116" t="s">
        <v>409</v>
      </c>
      <c r="Q52" s="114">
        <v>3500</v>
      </c>
      <c r="R52" s="111"/>
      <c r="S52" s="120"/>
      <c r="T52" s="327"/>
      <c r="U52" s="236"/>
    </row>
    <row r="53" spans="1:21" ht="13.5">
      <c r="A53" s="254"/>
      <c r="B53" s="171"/>
      <c r="C53" s="111"/>
      <c r="D53" s="255"/>
      <c r="E53" s="171"/>
      <c r="F53" s="143"/>
      <c r="G53" s="170"/>
      <c r="H53" s="126"/>
      <c r="I53" s="143"/>
      <c r="J53" s="286" t="s">
        <v>505</v>
      </c>
      <c r="K53" s="171">
        <v>200</v>
      </c>
      <c r="L53" s="143"/>
      <c r="M53" s="170"/>
      <c r="N53" s="126"/>
      <c r="O53" s="143"/>
      <c r="P53" s="116"/>
      <c r="Q53" s="114"/>
      <c r="R53" s="111"/>
      <c r="S53" s="120"/>
      <c r="T53" s="327"/>
      <c r="U53" s="236"/>
    </row>
    <row r="54" spans="1:21" ht="13.5">
      <c r="A54" s="256"/>
      <c r="B54" s="171"/>
      <c r="C54" s="111"/>
      <c r="D54" s="257"/>
      <c r="E54" s="171"/>
      <c r="F54" s="143"/>
      <c r="G54" s="172"/>
      <c r="H54" s="171"/>
      <c r="I54" s="143"/>
      <c r="J54" s="127" t="s">
        <v>500</v>
      </c>
      <c r="K54" s="171">
        <v>150</v>
      </c>
      <c r="L54" s="143"/>
      <c r="M54" s="172"/>
      <c r="N54" s="171"/>
      <c r="O54" s="143"/>
      <c r="P54" s="173"/>
      <c r="Q54" s="171"/>
      <c r="R54" s="111"/>
      <c r="S54" s="120"/>
      <c r="T54" s="327"/>
      <c r="U54" s="236"/>
    </row>
    <row r="55" spans="1:21" ht="13.5">
      <c r="A55" s="256"/>
      <c r="B55" s="178"/>
      <c r="C55" s="111"/>
      <c r="D55" s="257"/>
      <c r="E55" s="181"/>
      <c r="F55" s="143"/>
      <c r="G55" s="172"/>
      <c r="H55" s="171"/>
      <c r="I55" s="143"/>
      <c r="J55" s="127" t="s">
        <v>501</v>
      </c>
      <c r="K55" s="179">
        <v>50</v>
      </c>
      <c r="L55" s="111"/>
      <c r="M55" s="172"/>
      <c r="N55" s="171"/>
      <c r="O55" s="143"/>
      <c r="P55" s="173"/>
      <c r="Q55" s="171"/>
      <c r="R55" s="111"/>
      <c r="S55" s="120"/>
      <c r="T55" s="327"/>
      <c r="U55" s="236"/>
    </row>
    <row r="56" spans="1:21" ht="15" customHeight="1">
      <c r="A56" s="256"/>
      <c r="B56" s="178"/>
      <c r="C56" s="111"/>
      <c r="D56" s="257"/>
      <c r="E56" s="181"/>
      <c r="F56" s="143"/>
      <c r="G56" s="172"/>
      <c r="H56" s="171"/>
      <c r="I56" s="143"/>
      <c r="J56" s="365" t="s">
        <v>545</v>
      </c>
      <c r="K56" s="171">
        <v>250</v>
      </c>
      <c r="L56" s="143"/>
      <c r="M56" s="172"/>
      <c r="N56" s="171"/>
      <c r="O56" s="143"/>
      <c r="P56" s="173"/>
      <c r="Q56" s="171"/>
      <c r="R56" s="111"/>
      <c r="S56" s="120"/>
      <c r="T56" s="327"/>
      <c r="U56" s="236"/>
    </row>
    <row r="57" spans="1:21" ht="15" customHeight="1">
      <c r="A57" s="256"/>
      <c r="B57" s="178"/>
      <c r="C57" s="111"/>
      <c r="D57" s="257"/>
      <c r="E57" s="181"/>
      <c r="F57" s="143"/>
      <c r="G57" s="172"/>
      <c r="H57" s="171"/>
      <c r="I57" s="143"/>
      <c r="J57" s="127" t="s">
        <v>508</v>
      </c>
      <c r="K57" s="171">
        <v>100</v>
      </c>
      <c r="L57" s="143"/>
      <c r="M57" s="172"/>
      <c r="N57" s="171"/>
      <c r="O57" s="143"/>
      <c r="P57" s="173"/>
      <c r="Q57" s="171"/>
      <c r="R57" s="111"/>
      <c r="S57" s="120"/>
      <c r="T57" s="327"/>
      <c r="U57" s="236"/>
    </row>
    <row r="58" spans="1:21" ht="15" customHeight="1">
      <c r="A58" s="256"/>
      <c r="B58" s="178"/>
      <c r="C58" s="111"/>
      <c r="D58" s="257"/>
      <c r="E58" s="181"/>
      <c r="F58" s="143"/>
      <c r="G58" s="172"/>
      <c r="H58" s="171"/>
      <c r="I58" s="143"/>
      <c r="J58" s="365" t="s">
        <v>590</v>
      </c>
      <c r="K58" s="122">
        <v>50</v>
      </c>
      <c r="L58" s="111"/>
      <c r="M58" s="172"/>
      <c r="N58" s="171"/>
      <c r="O58" s="143"/>
      <c r="P58" s="173"/>
      <c r="Q58" s="171"/>
      <c r="R58" s="111"/>
      <c r="S58" s="120"/>
      <c r="T58" s="327"/>
      <c r="U58" s="236"/>
    </row>
    <row r="59" spans="1:21" ht="15" customHeight="1">
      <c r="A59" s="256"/>
      <c r="B59" s="178"/>
      <c r="C59" s="111"/>
      <c r="D59" s="257"/>
      <c r="E59" s="181"/>
      <c r="F59" s="143"/>
      <c r="G59" s="172"/>
      <c r="H59" s="171"/>
      <c r="I59" s="143"/>
      <c r="J59" s="365" t="s">
        <v>534</v>
      </c>
      <c r="K59" s="122">
        <v>250</v>
      </c>
      <c r="L59" s="111"/>
      <c r="M59" s="172"/>
      <c r="N59" s="171"/>
      <c r="O59" s="143"/>
      <c r="P59" s="173"/>
      <c r="Q59" s="171"/>
      <c r="R59" s="111"/>
      <c r="S59" s="120"/>
      <c r="T59" s="327"/>
      <c r="U59" s="236"/>
    </row>
    <row r="60" spans="1:21" ht="15" customHeight="1">
      <c r="A60" s="256"/>
      <c r="B60" s="178"/>
      <c r="C60" s="111"/>
      <c r="D60" s="257"/>
      <c r="E60" s="181"/>
      <c r="F60" s="143"/>
      <c r="G60" s="172"/>
      <c r="H60" s="171"/>
      <c r="I60" s="143"/>
      <c r="J60" s="134" t="s">
        <v>528</v>
      </c>
      <c r="K60" s="181">
        <v>300</v>
      </c>
      <c r="L60" s="182"/>
      <c r="M60" s="172"/>
      <c r="N60" s="171"/>
      <c r="O60" s="143"/>
      <c r="P60" s="173"/>
      <c r="Q60" s="171"/>
      <c r="R60" s="111"/>
      <c r="S60" s="120"/>
      <c r="T60" s="327"/>
      <c r="U60" s="236"/>
    </row>
    <row r="61" spans="1:21" ht="15" customHeight="1">
      <c r="A61" s="256"/>
      <c r="B61" s="178"/>
      <c r="C61" s="139"/>
      <c r="D61" s="257"/>
      <c r="E61" s="181"/>
      <c r="F61" s="182"/>
      <c r="G61" s="172"/>
      <c r="H61" s="181"/>
      <c r="I61" s="182"/>
      <c r="J61" s="127" t="s">
        <v>565</v>
      </c>
      <c r="K61" s="126">
        <v>100</v>
      </c>
      <c r="L61" s="143"/>
      <c r="M61" s="172"/>
      <c r="N61" s="181"/>
      <c r="O61" s="182"/>
      <c r="P61" s="173"/>
      <c r="Q61" s="171"/>
      <c r="R61" s="111"/>
      <c r="S61" s="120"/>
      <c r="T61" s="327"/>
      <c r="U61" s="236"/>
    </row>
    <row r="62" spans="1:21" ht="15" customHeight="1">
      <c r="A62" s="256"/>
      <c r="B62" s="178"/>
      <c r="C62" s="139"/>
      <c r="D62" s="257"/>
      <c r="E62" s="181"/>
      <c r="F62" s="182"/>
      <c r="G62" s="172"/>
      <c r="H62" s="181"/>
      <c r="I62" s="182"/>
      <c r="J62" s="127" t="s">
        <v>566</v>
      </c>
      <c r="K62" s="181">
        <v>100</v>
      </c>
      <c r="L62" s="182"/>
      <c r="M62" s="172"/>
      <c r="N62" s="181"/>
      <c r="O62" s="182"/>
      <c r="P62" s="173"/>
      <c r="Q62" s="171"/>
      <c r="R62" s="111"/>
      <c r="S62" s="120"/>
      <c r="T62" s="327"/>
      <c r="U62" s="236"/>
    </row>
    <row r="63" spans="1:21" ht="15" customHeight="1">
      <c r="A63" s="256"/>
      <c r="B63" s="178"/>
      <c r="C63" s="139"/>
      <c r="D63" s="257"/>
      <c r="E63" s="181"/>
      <c r="F63" s="182"/>
      <c r="G63" s="172"/>
      <c r="H63" s="181"/>
      <c r="I63" s="182"/>
      <c r="J63" s="127" t="s">
        <v>567</v>
      </c>
      <c r="K63" s="126">
        <v>200</v>
      </c>
      <c r="L63" s="143"/>
      <c r="M63" s="172"/>
      <c r="N63" s="181"/>
      <c r="O63" s="182"/>
      <c r="P63" s="173"/>
      <c r="Q63" s="171"/>
      <c r="R63" s="111"/>
      <c r="S63" s="120"/>
      <c r="T63" s="327"/>
      <c r="U63" s="236"/>
    </row>
    <row r="64" spans="1:21" ht="15" customHeight="1">
      <c r="A64" s="256"/>
      <c r="B64" s="178"/>
      <c r="C64" s="139"/>
      <c r="D64" s="257"/>
      <c r="E64" s="181"/>
      <c r="F64" s="182"/>
      <c r="G64" s="172"/>
      <c r="H64" s="181"/>
      <c r="I64" s="182"/>
      <c r="J64" s="109" t="s">
        <v>568</v>
      </c>
      <c r="K64" s="122">
        <v>50</v>
      </c>
      <c r="L64" s="139"/>
      <c r="M64" s="172"/>
      <c r="N64" s="181"/>
      <c r="O64" s="182"/>
      <c r="P64" s="173"/>
      <c r="Q64" s="171"/>
      <c r="R64" s="111"/>
      <c r="S64" s="120"/>
      <c r="T64" s="327"/>
      <c r="U64" s="236"/>
    </row>
    <row r="65" spans="1:21" ht="15" customHeight="1">
      <c r="A65" s="256"/>
      <c r="B65" s="178"/>
      <c r="C65" s="139"/>
      <c r="D65" s="257"/>
      <c r="E65" s="181"/>
      <c r="F65" s="182"/>
      <c r="G65" s="172"/>
      <c r="H65" s="181"/>
      <c r="I65" s="182"/>
      <c r="J65" s="410" t="s">
        <v>588</v>
      </c>
      <c r="K65" s="181">
        <v>100</v>
      </c>
      <c r="L65" s="182"/>
      <c r="M65" s="172"/>
      <c r="N65" s="181"/>
      <c r="O65" s="182"/>
      <c r="P65" s="173"/>
      <c r="Q65" s="171"/>
      <c r="R65" s="111"/>
      <c r="S65" s="120"/>
      <c r="T65" s="327"/>
      <c r="U65" s="236"/>
    </row>
    <row r="66" spans="1:21" ht="15" customHeight="1">
      <c r="A66" s="256"/>
      <c r="B66" s="178"/>
      <c r="C66" s="139"/>
      <c r="D66" s="257"/>
      <c r="E66" s="181"/>
      <c r="F66" s="182"/>
      <c r="G66" s="172"/>
      <c r="H66" s="181"/>
      <c r="I66" s="182"/>
      <c r="J66" s="411" t="s">
        <v>589</v>
      </c>
      <c r="K66" s="181">
        <v>200</v>
      </c>
      <c r="L66" s="182"/>
      <c r="M66" s="172"/>
      <c r="N66" s="181"/>
      <c r="O66" s="182"/>
      <c r="P66" s="173"/>
      <c r="Q66" s="171"/>
      <c r="R66" s="111"/>
      <c r="S66" s="120"/>
      <c r="T66" s="327"/>
      <c r="U66" s="236"/>
    </row>
    <row r="67" spans="1:21" ht="13.5">
      <c r="A67" s="125" t="s">
        <v>325</v>
      </c>
      <c r="B67" s="175"/>
      <c r="C67" s="137"/>
      <c r="D67" s="125" t="s">
        <v>325</v>
      </c>
      <c r="E67" s="149">
        <f>SUM(E32:E53)</f>
        <v>10550</v>
      </c>
      <c r="F67" s="137">
        <f>SUM(F35:F38,F41:F42,F45,F48:F49)</f>
        <v>0</v>
      </c>
      <c r="G67" s="125" t="s">
        <v>325</v>
      </c>
      <c r="H67" s="149">
        <f>SUM(H32:H53)</f>
        <v>7550</v>
      </c>
      <c r="I67" s="137">
        <f>SUM(I35:I39,I41:I43,I45:I46,I48:I49)</f>
        <v>0</v>
      </c>
      <c r="J67" s="125" t="s">
        <v>325</v>
      </c>
      <c r="K67" s="149">
        <f>SUM(K50:K66)</f>
        <v>2650</v>
      </c>
      <c r="L67" s="137">
        <f>SUM(L50:L66)</f>
        <v>0</v>
      </c>
      <c r="M67" s="125" t="s">
        <v>298</v>
      </c>
      <c r="N67" s="149">
        <f>SUM(N9:N53)</f>
        <v>43950</v>
      </c>
      <c r="O67" s="137">
        <f>SUM(O9:O53)</f>
        <v>0</v>
      </c>
      <c r="P67" s="174" t="s">
        <v>325</v>
      </c>
      <c r="Q67" s="175">
        <f>SUM(Q9:Q23,Q25:Q35,Q37:Q42,Q45:Q53)</f>
        <v>55550</v>
      </c>
      <c r="R67" s="137">
        <f>SUM(R9:R23,R25:R31,R37:R42,R45:R52)</f>
        <v>0</v>
      </c>
      <c r="S67" s="120"/>
      <c r="T67" s="326"/>
      <c r="U67" s="236"/>
    </row>
    <row r="68" spans="1:21" ht="13.5">
      <c r="A68" s="176"/>
      <c r="B68" s="135"/>
      <c r="C68" s="139"/>
      <c r="D68" s="176"/>
      <c r="E68" s="258"/>
      <c r="F68" s="139"/>
      <c r="G68" s="176"/>
      <c r="H68" s="135"/>
      <c r="I68" s="139"/>
      <c r="J68" s="134"/>
      <c r="K68" s="135"/>
      <c r="L68" s="139"/>
      <c r="M68" s="176"/>
      <c r="N68" s="135"/>
      <c r="O68" s="139"/>
      <c r="P68" s="177"/>
      <c r="Q68" s="136"/>
      <c r="R68" s="139"/>
      <c r="S68" s="120"/>
      <c r="T68" s="327"/>
      <c r="U68" s="236"/>
    </row>
    <row r="69" spans="1:21" ht="14.25" thickBot="1">
      <c r="A69" s="198" t="s">
        <v>12</v>
      </c>
      <c r="B69" s="207">
        <f>SUM(B31,B67)</f>
        <v>4750</v>
      </c>
      <c r="C69" s="200">
        <f>SUM(C31,C67)</f>
        <v>0</v>
      </c>
      <c r="D69" s="198" t="s">
        <v>12</v>
      </c>
      <c r="E69" s="207">
        <f>SUM(E31,E67)</f>
        <v>23400</v>
      </c>
      <c r="F69" s="200">
        <f>SUM(F31,F67)</f>
        <v>0</v>
      </c>
      <c r="G69" s="198" t="s">
        <v>12</v>
      </c>
      <c r="H69" s="207">
        <f>SUM(H31,H67)</f>
        <v>15700</v>
      </c>
      <c r="I69" s="200">
        <f>SUM(I31,I67)</f>
        <v>0</v>
      </c>
      <c r="J69" s="198" t="s">
        <v>12</v>
      </c>
      <c r="K69" s="207">
        <f>SUM(K48,K67)</f>
        <v>8250</v>
      </c>
      <c r="L69" s="200">
        <f>SUM(L48,L67)</f>
        <v>0</v>
      </c>
      <c r="M69" s="259"/>
      <c r="N69" s="207"/>
      <c r="O69" s="200"/>
      <c r="P69" s="260" t="s">
        <v>12</v>
      </c>
      <c r="Q69" s="261">
        <f>SUM(N67,Q67)</f>
        <v>99500</v>
      </c>
      <c r="R69" s="262">
        <f>SUM(O67,R67)</f>
        <v>0</v>
      </c>
      <c r="S69" s="120"/>
      <c r="T69" s="327"/>
      <c r="U69" s="236"/>
    </row>
    <row r="70" spans="1:21" ht="10.5" customHeight="1" thickBot="1">
      <c r="A70" s="120"/>
      <c r="B70" s="120"/>
      <c r="C70" s="120"/>
      <c r="D70" s="120"/>
      <c r="E70" s="120"/>
      <c r="F70" s="120"/>
      <c r="G70" s="209"/>
      <c r="H70" s="120"/>
      <c r="I70" s="120"/>
      <c r="J70" s="120"/>
      <c r="K70" s="120"/>
      <c r="L70" s="120"/>
      <c r="M70" s="210"/>
      <c r="N70" s="211"/>
      <c r="O70" s="120"/>
      <c r="P70" s="120"/>
      <c r="Q70" s="120"/>
      <c r="R70" s="120"/>
      <c r="S70" s="120"/>
      <c r="T70" s="120"/>
      <c r="U70" s="120"/>
    </row>
    <row r="71" spans="1:21" ht="16.5" customHeight="1" hidden="1" thickBot="1">
      <c r="A71" s="148" t="s">
        <v>502</v>
      </c>
      <c r="B71" s="263"/>
      <c r="C71" s="264" t="s">
        <v>407</v>
      </c>
      <c r="D71" s="265" t="s">
        <v>274</v>
      </c>
      <c r="E71" s="266"/>
      <c r="F71" s="267" t="s">
        <v>3</v>
      </c>
      <c r="G71" s="213">
        <f>SUM(B78,E78,H78,K78,N78,Q78)</f>
        <v>0</v>
      </c>
      <c r="H71" s="214" t="s">
        <v>4</v>
      </c>
      <c r="I71" s="215">
        <f>SUM(C78,F78,I78,L78,O78,R78)</f>
        <v>0</v>
      </c>
      <c r="J71" s="268"/>
      <c r="K71" s="120"/>
      <c r="L71" s="268"/>
      <c r="M71" s="269"/>
      <c r="N71" s="270"/>
      <c r="O71" s="271"/>
      <c r="P71" s="120"/>
      <c r="Q71" s="120"/>
      <c r="R71" s="120"/>
      <c r="S71" s="120"/>
      <c r="T71" s="120"/>
      <c r="U71" s="120"/>
    </row>
    <row r="72" spans="1:21" ht="3.75" customHeight="1" hidden="1" thickBot="1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</row>
    <row r="73" spans="1:21" ht="15.75" customHeight="1" hidden="1">
      <c r="A73" s="221" t="s">
        <v>5</v>
      </c>
      <c r="B73" s="220"/>
      <c r="C73" s="153"/>
      <c r="D73" s="201" t="s">
        <v>6</v>
      </c>
      <c r="E73" s="220"/>
      <c r="F73" s="153"/>
      <c r="G73" s="201" t="s">
        <v>7</v>
      </c>
      <c r="H73" s="220"/>
      <c r="I73" s="153"/>
      <c r="J73" s="201" t="s">
        <v>272</v>
      </c>
      <c r="K73" s="220"/>
      <c r="L73" s="153"/>
      <c r="M73" s="221" t="s">
        <v>9</v>
      </c>
      <c r="N73" s="220"/>
      <c r="O73" s="153"/>
      <c r="P73" s="201" t="s">
        <v>8</v>
      </c>
      <c r="Q73" s="202"/>
      <c r="R73" s="203"/>
      <c r="S73" s="120"/>
      <c r="T73" s="120"/>
      <c r="U73" s="120"/>
    </row>
    <row r="74" spans="1:21" ht="14.25" customHeight="1" hidden="1">
      <c r="A74" s="224" t="s">
        <v>10</v>
      </c>
      <c r="B74" s="225" t="s">
        <v>11</v>
      </c>
      <c r="C74" s="119"/>
      <c r="D74" s="224" t="s">
        <v>10</v>
      </c>
      <c r="E74" s="225" t="s">
        <v>11</v>
      </c>
      <c r="F74" s="119"/>
      <c r="G74" s="224" t="s">
        <v>10</v>
      </c>
      <c r="H74" s="225" t="s">
        <v>11</v>
      </c>
      <c r="I74" s="119"/>
      <c r="J74" s="224" t="s">
        <v>10</v>
      </c>
      <c r="K74" s="225" t="s">
        <v>11</v>
      </c>
      <c r="L74" s="119"/>
      <c r="M74" s="224" t="s">
        <v>10</v>
      </c>
      <c r="N74" s="225" t="s">
        <v>11</v>
      </c>
      <c r="O74" s="119"/>
      <c r="P74" s="204" t="s">
        <v>10</v>
      </c>
      <c r="Q74" s="205" t="s">
        <v>11</v>
      </c>
      <c r="R74" s="206"/>
      <c r="S74" s="120"/>
      <c r="T74" s="120"/>
      <c r="U74" s="120"/>
    </row>
    <row r="75" spans="1:21" ht="14.25" customHeight="1" hidden="1">
      <c r="A75" s="230"/>
      <c r="B75" s="272"/>
      <c r="C75" s="111"/>
      <c r="D75" s="230"/>
      <c r="E75" s="272"/>
      <c r="F75" s="111"/>
      <c r="G75" s="273" t="s">
        <v>86</v>
      </c>
      <c r="H75" s="272"/>
      <c r="I75" s="111"/>
      <c r="J75" s="230"/>
      <c r="K75" s="272"/>
      <c r="L75" s="111"/>
      <c r="M75" s="230"/>
      <c r="N75" s="272"/>
      <c r="O75" s="111"/>
      <c r="P75" s="274" t="s">
        <v>233</v>
      </c>
      <c r="Q75" s="275"/>
      <c r="R75" s="111"/>
      <c r="S75" s="120"/>
      <c r="T75" s="120"/>
      <c r="U75" s="120"/>
    </row>
    <row r="76" spans="1:21" ht="14.25" customHeight="1" hidden="1">
      <c r="A76" s="276"/>
      <c r="B76" s="277"/>
      <c r="C76" s="111"/>
      <c r="D76" s="276"/>
      <c r="E76" s="277"/>
      <c r="F76" s="111"/>
      <c r="G76" s="276"/>
      <c r="H76" s="277"/>
      <c r="I76" s="111"/>
      <c r="J76" s="276"/>
      <c r="K76" s="277"/>
      <c r="L76" s="111"/>
      <c r="M76" s="276"/>
      <c r="N76" s="277"/>
      <c r="O76" s="111"/>
      <c r="P76" s="274" t="s">
        <v>234</v>
      </c>
      <c r="Q76" s="278"/>
      <c r="R76" s="111"/>
      <c r="S76" s="120"/>
      <c r="T76" s="120"/>
      <c r="U76" s="120"/>
    </row>
    <row r="77" spans="1:21" ht="14.25" hidden="1" thickBot="1">
      <c r="A77" s="134"/>
      <c r="B77" s="279"/>
      <c r="C77" s="139"/>
      <c r="D77" s="134"/>
      <c r="E77" s="135"/>
      <c r="F77" s="139"/>
      <c r="G77" s="134"/>
      <c r="H77" s="135"/>
      <c r="I77" s="139"/>
      <c r="J77" s="134"/>
      <c r="K77" s="135"/>
      <c r="L77" s="139"/>
      <c r="M77" s="134"/>
      <c r="N77" s="135"/>
      <c r="O77" s="139"/>
      <c r="P77" s="280" t="s">
        <v>235</v>
      </c>
      <c r="Q77" s="136"/>
      <c r="R77" s="139"/>
      <c r="S77" s="120"/>
      <c r="T77" s="120"/>
      <c r="U77" s="120"/>
    </row>
    <row r="78" spans="1:21" ht="14.25" hidden="1" thickBot="1">
      <c r="A78" s="198" t="s">
        <v>12</v>
      </c>
      <c r="B78" s="207">
        <f>SUM(B77:B77)</f>
        <v>0</v>
      </c>
      <c r="C78" s="200">
        <f>SUM(C77:C77)</f>
        <v>0</v>
      </c>
      <c r="D78" s="198" t="s">
        <v>12</v>
      </c>
      <c r="E78" s="207">
        <f>SUM(E77:E77)</f>
        <v>0</v>
      </c>
      <c r="F78" s="200">
        <f>SUM(F77:F77)</f>
        <v>0</v>
      </c>
      <c r="G78" s="198" t="s">
        <v>12</v>
      </c>
      <c r="H78" s="207">
        <f>SUM(H77:H77)</f>
        <v>0</v>
      </c>
      <c r="I78" s="200">
        <f>SUM(I77:I77)</f>
        <v>0</v>
      </c>
      <c r="J78" s="198" t="s">
        <v>12</v>
      </c>
      <c r="K78" s="207">
        <f>SUM(K77:K77)</f>
        <v>0</v>
      </c>
      <c r="L78" s="200">
        <f>SUM(L77:L77)</f>
        <v>0</v>
      </c>
      <c r="M78" s="198" t="s">
        <v>12</v>
      </c>
      <c r="N78" s="207">
        <f>SUM(N77:N77)</f>
        <v>0</v>
      </c>
      <c r="O78" s="200">
        <f>SUM(O77:O77)</f>
        <v>0</v>
      </c>
      <c r="P78" s="198" t="s">
        <v>12</v>
      </c>
      <c r="Q78" s="199">
        <f>SUM(Q77:Q77)</f>
        <v>0</v>
      </c>
      <c r="R78" s="200">
        <f>SUM(R77:R77)</f>
        <v>0</v>
      </c>
      <c r="S78" s="120"/>
      <c r="T78" s="120"/>
      <c r="U78" s="120"/>
    </row>
    <row r="79" spans="1:21" ht="10.5" customHeight="1" hidden="1" thickBot="1">
      <c r="A79" s="120"/>
      <c r="B79" s="120"/>
      <c r="C79" s="120"/>
      <c r="D79" s="120"/>
      <c r="E79" s="120"/>
      <c r="F79" s="120"/>
      <c r="G79" s="209"/>
      <c r="H79" s="120"/>
      <c r="I79" s="120"/>
      <c r="J79" s="120"/>
      <c r="K79" s="120"/>
      <c r="L79" s="120"/>
      <c r="M79" s="210"/>
      <c r="N79" s="211"/>
      <c r="O79" s="120"/>
      <c r="P79" s="120"/>
      <c r="Q79" s="120"/>
      <c r="R79" s="120"/>
      <c r="S79" s="120"/>
      <c r="T79" s="120"/>
      <c r="U79" s="120"/>
    </row>
    <row r="80" spans="1:21" ht="16.5" customHeight="1" thickBot="1">
      <c r="A80" s="148" t="s">
        <v>591</v>
      </c>
      <c r="B80" s="263"/>
      <c r="C80" s="281" t="s">
        <v>408</v>
      </c>
      <c r="D80" s="282" t="s">
        <v>403</v>
      </c>
      <c r="E80" s="266"/>
      <c r="F80" s="267" t="s">
        <v>3</v>
      </c>
      <c r="G80" s="213">
        <f>SUM(B91,E91,H91,K91,N91,Q91)</f>
        <v>10450</v>
      </c>
      <c r="H80" s="214" t="s">
        <v>4</v>
      </c>
      <c r="I80" s="215">
        <f>SUM(C91,F91,I91,L86,L91,O91,R91)</f>
        <v>0</v>
      </c>
      <c r="J80" s="268"/>
      <c r="K80" s="268"/>
      <c r="L80" s="269"/>
      <c r="M80" s="270"/>
      <c r="N80" s="271"/>
      <c r="O80" s="271"/>
      <c r="P80" s="271"/>
      <c r="Q80" s="271"/>
      <c r="R80" s="271"/>
      <c r="S80" s="120"/>
      <c r="T80" s="120"/>
      <c r="U80" s="120"/>
    </row>
    <row r="81" spans="1:21" ht="3.75" customHeight="1" thickBot="1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</row>
    <row r="82" spans="1:21" ht="15.75" customHeight="1">
      <c r="A82" s="221" t="s">
        <v>5</v>
      </c>
      <c r="B82" s="220"/>
      <c r="C82" s="153"/>
      <c r="D82" s="201" t="s">
        <v>6</v>
      </c>
      <c r="E82" s="220"/>
      <c r="F82" s="153"/>
      <c r="G82" s="201" t="s">
        <v>7</v>
      </c>
      <c r="H82" s="220"/>
      <c r="I82" s="153"/>
      <c r="J82" s="201" t="s">
        <v>272</v>
      </c>
      <c r="K82" s="220"/>
      <c r="L82" s="153"/>
      <c r="M82" s="221" t="s">
        <v>9</v>
      </c>
      <c r="N82" s="220"/>
      <c r="O82" s="153"/>
      <c r="P82" s="201" t="s">
        <v>8</v>
      </c>
      <c r="Q82" s="202"/>
      <c r="R82" s="203"/>
      <c r="S82" s="120"/>
      <c r="T82" s="120"/>
      <c r="U82" s="120"/>
    </row>
    <row r="83" spans="1:21" ht="14.25" customHeight="1">
      <c r="A83" s="224" t="s">
        <v>10</v>
      </c>
      <c r="B83" s="225" t="s">
        <v>11</v>
      </c>
      <c r="C83" s="119"/>
      <c r="D83" s="224" t="s">
        <v>10</v>
      </c>
      <c r="E83" s="225" t="s">
        <v>11</v>
      </c>
      <c r="F83" s="119"/>
      <c r="G83" s="224" t="s">
        <v>10</v>
      </c>
      <c r="H83" s="225" t="s">
        <v>11</v>
      </c>
      <c r="I83" s="119"/>
      <c r="J83" s="224" t="s">
        <v>10</v>
      </c>
      <c r="K83" s="225" t="s">
        <v>11</v>
      </c>
      <c r="L83" s="119"/>
      <c r="M83" s="224" t="s">
        <v>10</v>
      </c>
      <c r="N83" s="225" t="s">
        <v>11</v>
      </c>
      <c r="O83" s="119"/>
      <c r="P83" s="204" t="s">
        <v>10</v>
      </c>
      <c r="Q83" s="228" t="s">
        <v>11</v>
      </c>
      <c r="R83" s="229"/>
      <c r="S83" s="120"/>
      <c r="T83" s="120"/>
      <c r="U83" s="120"/>
    </row>
    <row r="84" spans="1:21" ht="13.5">
      <c r="A84" s="109"/>
      <c r="B84" s="110"/>
      <c r="C84" s="111"/>
      <c r="D84" s="109"/>
      <c r="E84" s="122"/>
      <c r="F84" s="111"/>
      <c r="G84" s="109" t="s">
        <v>88</v>
      </c>
      <c r="H84" s="122">
        <v>1650</v>
      </c>
      <c r="I84" s="111"/>
      <c r="J84" s="128"/>
      <c r="K84" s="122"/>
      <c r="L84" s="111"/>
      <c r="M84" s="109"/>
      <c r="N84" s="122"/>
      <c r="O84" s="111"/>
      <c r="P84" s="109" t="s">
        <v>498</v>
      </c>
      <c r="Q84" s="112">
        <v>2150</v>
      </c>
      <c r="R84" s="111"/>
      <c r="S84" s="120"/>
      <c r="T84" s="120"/>
      <c r="U84" s="120"/>
    </row>
    <row r="85" spans="1:21" ht="13.5">
      <c r="A85" s="109"/>
      <c r="B85" s="110"/>
      <c r="C85" s="111"/>
      <c r="D85" s="109"/>
      <c r="E85" s="122"/>
      <c r="F85" s="111"/>
      <c r="G85" s="109"/>
      <c r="H85" s="122"/>
      <c r="I85" s="111"/>
      <c r="J85" s="109"/>
      <c r="K85" s="122"/>
      <c r="L85" s="111"/>
      <c r="M85" s="109"/>
      <c r="N85" s="122"/>
      <c r="O85" s="111"/>
      <c r="P85" s="109" t="s">
        <v>236</v>
      </c>
      <c r="Q85" s="114">
        <v>1350</v>
      </c>
      <c r="R85" s="111"/>
      <c r="S85" s="120"/>
      <c r="T85" s="120"/>
      <c r="U85" s="120"/>
    </row>
    <row r="86" spans="1:21" ht="14.25" thickBot="1">
      <c r="A86" s="109"/>
      <c r="B86" s="110"/>
      <c r="C86" s="111"/>
      <c r="D86" s="109"/>
      <c r="E86" s="122"/>
      <c r="F86" s="111"/>
      <c r="G86" s="109"/>
      <c r="H86" s="122"/>
      <c r="I86" s="111"/>
      <c r="J86" s="198" t="s">
        <v>12</v>
      </c>
      <c r="K86" s="207">
        <f>SUM(K84:K85)</f>
        <v>0</v>
      </c>
      <c r="L86" s="200">
        <f>SUM(L84:L85)</f>
        <v>0</v>
      </c>
      <c r="M86" s="109"/>
      <c r="N86" s="122"/>
      <c r="O86" s="111"/>
      <c r="P86" s="365" t="s">
        <v>478</v>
      </c>
      <c r="Q86" s="114">
        <v>1550</v>
      </c>
      <c r="R86" s="111"/>
      <c r="S86" s="120"/>
      <c r="T86" s="120"/>
      <c r="U86" s="120"/>
    </row>
    <row r="87" spans="1:21" ht="13.5">
      <c r="A87" s="109"/>
      <c r="B87" s="110"/>
      <c r="C87" s="111"/>
      <c r="D87" s="109"/>
      <c r="E87" s="122"/>
      <c r="F87" s="111"/>
      <c r="G87" s="109"/>
      <c r="H87" s="122"/>
      <c r="I87" s="111"/>
      <c r="J87" s="201" t="s">
        <v>477</v>
      </c>
      <c r="K87" s="220"/>
      <c r="L87" s="153"/>
      <c r="M87" s="109"/>
      <c r="N87" s="122"/>
      <c r="O87" s="111"/>
      <c r="P87" s="109" t="s">
        <v>237</v>
      </c>
      <c r="Q87" s="114">
        <v>1700</v>
      </c>
      <c r="R87" s="111"/>
      <c r="S87" s="120"/>
      <c r="T87" s="120"/>
      <c r="U87" s="120"/>
    </row>
    <row r="88" spans="1:21" ht="13.5">
      <c r="A88" s="109"/>
      <c r="B88" s="110"/>
      <c r="C88" s="111"/>
      <c r="D88" s="109"/>
      <c r="E88" s="122"/>
      <c r="F88" s="111"/>
      <c r="G88" s="109"/>
      <c r="H88" s="122"/>
      <c r="I88" s="111"/>
      <c r="J88" s="224" t="s">
        <v>10</v>
      </c>
      <c r="K88" s="225" t="s">
        <v>11</v>
      </c>
      <c r="L88" s="119"/>
      <c r="M88" s="109"/>
      <c r="N88" s="122"/>
      <c r="O88" s="111"/>
      <c r="P88" s="113" t="s">
        <v>238</v>
      </c>
      <c r="Q88" s="114">
        <v>1050</v>
      </c>
      <c r="R88" s="111"/>
      <c r="S88" s="120"/>
      <c r="T88" s="120"/>
      <c r="U88" s="120"/>
    </row>
    <row r="89" spans="1:21" ht="13.5">
      <c r="A89" s="109"/>
      <c r="B89" s="110"/>
      <c r="C89" s="111"/>
      <c r="D89" s="109"/>
      <c r="E89" s="122"/>
      <c r="F89" s="111"/>
      <c r="G89" s="109"/>
      <c r="H89" s="122"/>
      <c r="I89" s="111"/>
      <c r="J89" s="131" t="s">
        <v>479</v>
      </c>
      <c r="K89" s="122">
        <v>100</v>
      </c>
      <c r="L89" s="111"/>
      <c r="M89" s="109"/>
      <c r="N89" s="122"/>
      <c r="O89" s="111"/>
      <c r="P89" s="113" t="s">
        <v>239</v>
      </c>
      <c r="Q89" s="114">
        <v>850</v>
      </c>
      <c r="R89" s="111"/>
      <c r="S89" s="120"/>
      <c r="T89" s="120"/>
      <c r="U89" s="120"/>
    </row>
    <row r="90" spans="1:21" ht="13.5">
      <c r="A90" s="134"/>
      <c r="B90" s="279"/>
      <c r="C90" s="139"/>
      <c r="D90" s="134"/>
      <c r="E90" s="135"/>
      <c r="F90" s="139"/>
      <c r="G90" s="134"/>
      <c r="H90" s="135"/>
      <c r="I90" s="139"/>
      <c r="J90" s="380" t="s">
        <v>585</v>
      </c>
      <c r="K90" s="135">
        <v>50</v>
      </c>
      <c r="L90" s="139"/>
      <c r="M90" s="134"/>
      <c r="N90" s="135"/>
      <c r="O90" s="139"/>
      <c r="P90" s="197"/>
      <c r="Q90" s="136"/>
      <c r="R90" s="139"/>
      <c r="S90" s="120"/>
      <c r="T90" s="120"/>
      <c r="U90" s="120"/>
    </row>
    <row r="91" spans="1:21" ht="14.25" thickBot="1">
      <c r="A91" s="198" t="s">
        <v>12</v>
      </c>
      <c r="B91" s="207">
        <f>SUM(B84:B89)</f>
        <v>0</v>
      </c>
      <c r="C91" s="200">
        <f>SUM(C84:C89)</f>
        <v>0</v>
      </c>
      <c r="D91" s="198" t="s">
        <v>12</v>
      </c>
      <c r="E91" s="207">
        <f>SUM(E84:E89)</f>
        <v>0</v>
      </c>
      <c r="F91" s="200">
        <f>SUM(F84:F89)</f>
        <v>0</v>
      </c>
      <c r="G91" s="198" t="s">
        <v>12</v>
      </c>
      <c r="H91" s="207">
        <f>SUM(H84:H89)</f>
        <v>1650</v>
      </c>
      <c r="I91" s="200">
        <f>SUM(I84:I89)</f>
        <v>0</v>
      </c>
      <c r="J91" s="198" t="s">
        <v>12</v>
      </c>
      <c r="K91" s="207">
        <f>SUM(K89:K90)</f>
        <v>150</v>
      </c>
      <c r="L91" s="200">
        <f>SUM(L89:L90)</f>
        <v>0</v>
      </c>
      <c r="M91" s="198" t="s">
        <v>12</v>
      </c>
      <c r="N91" s="207">
        <f>SUM(N84:N89)</f>
        <v>0</v>
      </c>
      <c r="O91" s="200">
        <f>SUM(O84:O89)</f>
        <v>0</v>
      </c>
      <c r="P91" s="198" t="s">
        <v>12</v>
      </c>
      <c r="Q91" s="199">
        <f>SUM(Q84:Q89)</f>
        <v>8650</v>
      </c>
      <c r="R91" s="200">
        <f>SUM(R84:R90)</f>
        <v>0</v>
      </c>
      <c r="S91" s="120"/>
      <c r="T91" s="120"/>
      <c r="U91" s="120"/>
    </row>
    <row r="92" spans="1:21" ht="10.5" customHeight="1" thickBot="1">
      <c r="A92" s="120"/>
      <c r="B92" s="120"/>
      <c r="C92" s="120"/>
      <c r="D92" s="120"/>
      <c r="E92" s="120"/>
      <c r="F92" s="120"/>
      <c r="G92" s="209"/>
      <c r="H92" s="120"/>
      <c r="I92" s="120"/>
      <c r="J92" s="120"/>
      <c r="K92" s="120"/>
      <c r="L92" s="120"/>
      <c r="M92" s="210"/>
      <c r="N92" s="211"/>
      <c r="O92" s="120"/>
      <c r="P92" s="120"/>
      <c r="Q92" s="120"/>
      <c r="R92" s="120"/>
      <c r="S92" s="120"/>
      <c r="T92" s="120"/>
      <c r="U92" s="120"/>
    </row>
    <row r="93" spans="1:21" ht="16.5" customHeight="1" thickBot="1">
      <c r="A93" s="148" t="s">
        <v>591</v>
      </c>
      <c r="B93" s="263"/>
      <c r="C93" s="281" t="s">
        <v>416</v>
      </c>
      <c r="D93" s="282" t="s">
        <v>391</v>
      </c>
      <c r="E93" s="266"/>
      <c r="F93" s="267" t="s">
        <v>3</v>
      </c>
      <c r="G93" s="213">
        <f>SUM(B101,E101,H101,K101,N101,Q101)</f>
        <v>7350</v>
      </c>
      <c r="H93" s="214" t="s">
        <v>4</v>
      </c>
      <c r="I93" s="215">
        <f>SUM(C101,F101,I101,L101,O101,R101)</f>
        <v>0</v>
      </c>
      <c r="J93" s="22"/>
      <c r="K93" s="216"/>
      <c r="L93" s="217"/>
      <c r="M93" s="243"/>
      <c r="N93" s="219"/>
      <c r="O93" s="120"/>
      <c r="P93" s="120"/>
      <c r="Q93" s="120"/>
      <c r="R93" s="120"/>
      <c r="S93" s="120"/>
      <c r="T93" s="120"/>
      <c r="U93" s="120"/>
    </row>
    <row r="94" spans="1:21" ht="3.75" customHeight="1" thickBot="1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</row>
    <row r="95" spans="1:21" ht="15.75" customHeight="1">
      <c r="A95" s="221" t="s">
        <v>5</v>
      </c>
      <c r="B95" s="220"/>
      <c r="C95" s="153"/>
      <c r="D95" s="201" t="s">
        <v>6</v>
      </c>
      <c r="E95" s="220"/>
      <c r="F95" s="153"/>
      <c r="G95" s="201" t="s">
        <v>7</v>
      </c>
      <c r="H95" s="220"/>
      <c r="I95" s="153"/>
      <c r="J95" s="201" t="s">
        <v>272</v>
      </c>
      <c r="K95" s="220"/>
      <c r="L95" s="153"/>
      <c r="M95" s="221" t="s">
        <v>9</v>
      </c>
      <c r="N95" s="220"/>
      <c r="O95" s="153"/>
      <c r="P95" s="201" t="s">
        <v>8</v>
      </c>
      <c r="Q95" s="202"/>
      <c r="R95" s="203"/>
      <c r="S95" s="120"/>
      <c r="T95" s="120"/>
      <c r="U95" s="120"/>
    </row>
    <row r="96" spans="1:21" ht="14.25" customHeight="1">
      <c r="A96" s="224" t="s">
        <v>10</v>
      </c>
      <c r="B96" s="225" t="s">
        <v>11</v>
      </c>
      <c r="C96" s="119"/>
      <c r="D96" s="224" t="s">
        <v>10</v>
      </c>
      <c r="E96" s="225" t="s">
        <v>11</v>
      </c>
      <c r="F96" s="119"/>
      <c r="G96" s="224" t="s">
        <v>10</v>
      </c>
      <c r="H96" s="225" t="s">
        <v>11</v>
      </c>
      <c r="I96" s="119"/>
      <c r="J96" s="224" t="s">
        <v>10</v>
      </c>
      <c r="K96" s="225" t="s">
        <v>11</v>
      </c>
      <c r="L96" s="119"/>
      <c r="M96" s="224" t="s">
        <v>10</v>
      </c>
      <c r="N96" s="225" t="s">
        <v>11</v>
      </c>
      <c r="O96" s="119"/>
      <c r="P96" s="204" t="s">
        <v>10</v>
      </c>
      <c r="Q96" s="205" t="s">
        <v>11</v>
      </c>
      <c r="R96" s="206"/>
      <c r="S96" s="120"/>
      <c r="T96" s="120"/>
      <c r="U96" s="120"/>
    </row>
    <row r="97" spans="1:21" ht="13.5">
      <c r="A97" s="109"/>
      <c r="B97" s="110"/>
      <c r="C97" s="111"/>
      <c r="D97" s="109"/>
      <c r="E97" s="122"/>
      <c r="F97" s="111"/>
      <c r="G97" s="109" t="s">
        <v>89</v>
      </c>
      <c r="H97" s="122">
        <v>750</v>
      </c>
      <c r="I97" s="111"/>
      <c r="J97" s="109"/>
      <c r="K97" s="122"/>
      <c r="L97" s="111"/>
      <c r="M97" s="109"/>
      <c r="N97" s="122"/>
      <c r="O97" s="111"/>
      <c r="P97" s="109" t="s">
        <v>240</v>
      </c>
      <c r="Q97" s="114">
        <v>3500</v>
      </c>
      <c r="R97" s="111"/>
      <c r="S97" s="120"/>
      <c r="T97" s="120"/>
      <c r="U97" s="120"/>
    </row>
    <row r="98" spans="1:21" ht="13.5">
      <c r="A98" s="109"/>
      <c r="B98" s="110"/>
      <c r="C98" s="111"/>
      <c r="D98" s="109"/>
      <c r="E98" s="122"/>
      <c r="F98" s="111"/>
      <c r="G98" s="109" t="s">
        <v>90</v>
      </c>
      <c r="H98" s="122">
        <v>250</v>
      </c>
      <c r="I98" s="111"/>
      <c r="J98" s="109"/>
      <c r="K98" s="122"/>
      <c r="L98" s="111"/>
      <c r="M98" s="109"/>
      <c r="N98" s="122"/>
      <c r="O98" s="111"/>
      <c r="P98" s="109" t="s">
        <v>521</v>
      </c>
      <c r="Q98" s="114">
        <v>2200</v>
      </c>
      <c r="R98" s="111"/>
      <c r="S98" s="120"/>
      <c r="T98" s="120"/>
      <c r="U98" s="120"/>
    </row>
    <row r="99" spans="1:21" ht="13.5">
      <c r="A99" s="109"/>
      <c r="B99" s="110"/>
      <c r="C99" s="111"/>
      <c r="D99" s="109"/>
      <c r="E99" s="122"/>
      <c r="F99" s="111"/>
      <c r="G99" s="109"/>
      <c r="H99" s="122"/>
      <c r="I99" s="111"/>
      <c r="J99" s="109"/>
      <c r="K99" s="122"/>
      <c r="L99" s="111"/>
      <c r="M99" s="109"/>
      <c r="N99" s="122"/>
      <c r="O99" s="111"/>
      <c r="P99" s="109" t="s">
        <v>241</v>
      </c>
      <c r="Q99" s="114">
        <v>650</v>
      </c>
      <c r="R99" s="111"/>
      <c r="S99" s="120"/>
      <c r="T99" s="120"/>
      <c r="U99" s="120"/>
    </row>
    <row r="100" spans="1:21" ht="13.5">
      <c r="A100" s="283"/>
      <c r="B100" s="135"/>
      <c r="C100" s="139"/>
      <c r="D100" s="284"/>
      <c r="E100" s="285"/>
      <c r="F100" s="139"/>
      <c r="G100" s="197"/>
      <c r="H100" s="135"/>
      <c r="I100" s="139"/>
      <c r="J100" s="197"/>
      <c r="K100" s="135"/>
      <c r="L100" s="139"/>
      <c r="M100" s="197"/>
      <c r="N100" s="135"/>
      <c r="O100" s="139"/>
      <c r="P100" s="109" t="s">
        <v>520</v>
      </c>
      <c r="Q100" s="136"/>
      <c r="R100" s="139"/>
      <c r="S100" s="120"/>
      <c r="T100" s="120"/>
      <c r="U100" s="120"/>
    </row>
    <row r="101" spans="1:21" ht="14.25" thickBot="1">
      <c r="A101" s="198" t="s">
        <v>12</v>
      </c>
      <c r="B101" s="207">
        <f>SUM(B97:B100)</f>
        <v>0</v>
      </c>
      <c r="C101" s="200">
        <f>SUM(C97:C100)</f>
        <v>0</v>
      </c>
      <c r="D101" s="198" t="s">
        <v>12</v>
      </c>
      <c r="E101" s="207">
        <f>SUM(E97:E100)</f>
        <v>0</v>
      </c>
      <c r="F101" s="200">
        <f>SUM(F97:F100)</f>
        <v>0</v>
      </c>
      <c r="G101" s="198" t="s">
        <v>12</v>
      </c>
      <c r="H101" s="207">
        <f>SUM(H97:H100)</f>
        <v>1000</v>
      </c>
      <c r="I101" s="200">
        <f>SUM(I97:I100)</f>
        <v>0</v>
      </c>
      <c r="J101" s="198" t="s">
        <v>12</v>
      </c>
      <c r="K101" s="207">
        <f>SUM(K97:K100)</f>
        <v>0</v>
      </c>
      <c r="L101" s="200">
        <f>SUM(L97:L100)</f>
        <v>0</v>
      </c>
      <c r="M101" s="198" t="s">
        <v>12</v>
      </c>
      <c r="N101" s="207">
        <f>SUM(N97:N100)</f>
        <v>0</v>
      </c>
      <c r="O101" s="200">
        <f>SUM(O97:O100)</f>
        <v>0</v>
      </c>
      <c r="P101" s="198" t="s">
        <v>12</v>
      </c>
      <c r="Q101" s="199">
        <f>SUM(Q97:Q100)</f>
        <v>6350</v>
      </c>
      <c r="R101" s="200">
        <f>SUM(R97:R100)</f>
        <v>0</v>
      </c>
      <c r="S101" s="120"/>
      <c r="T101" s="120"/>
      <c r="U101" s="120"/>
    </row>
    <row r="102" spans="1:21" ht="13.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</row>
    <row r="103" spans="1:21" ht="13.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</row>
    <row r="104" spans="1:21" ht="13.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</row>
    <row r="105" spans="1:21" ht="13.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</row>
    <row r="106" spans="1:21" ht="13.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</row>
    <row r="107" spans="1:21" ht="13.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</row>
  </sheetData>
  <sheetProtection/>
  <mergeCells count="2">
    <mergeCell ref="F2:I2"/>
    <mergeCell ref="J21:L22"/>
  </mergeCells>
  <conditionalFormatting sqref="C8:C30 F8:F30 I8:I30 C32:C66 F32:F66 I32:I66 L8:L13 L17:L18 C84:C90 F84:F90 I84:I90 L89:L90 O84:O90 R84:R90 L23:L24 R8:R66 L65:L66 L26:L47 O8:O66">
    <cfRule type="cellIs" priority="19" dxfId="46" operator="greaterThan" stopIfTrue="1">
      <formula>B8</formula>
    </cfRule>
  </conditionalFormatting>
  <conditionalFormatting sqref="L84:L85 C97:C100 F97:F100 I97:I100 L97:L100 O97:O100 R97:R100">
    <cfRule type="cellIs" priority="18" dxfId="46" operator="greaterThan" stopIfTrue="1">
      <formula>B84</formula>
    </cfRule>
  </conditionalFormatting>
  <conditionalFormatting sqref="L49 L58:L59 L61 L52 L55">
    <cfRule type="cellIs" priority="34" dxfId="46" operator="greaterThan" stopIfTrue="1">
      <formula>K50</formula>
    </cfRule>
  </conditionalFormatting>
  <conditionalFormatting sqref="L25">
    <cfRule type="cellIs" priority="12" dxfId="46" operator="greaterThan" stopIfTrue="1">
      <formula>K25</formula>
    </cfRule>
  </conditionalFormatting>
  <conditionalFormatting sqref="L57">
    <cfRule type="cellIs" priority="11" dxfId="46" operator="greaterThan" stopIfTrue="1">
      <formula>K57</formula>
    </cfRule>
  </conditionalFormatting>
  <conditionalFormatting sqref="L56">
    <cfRule type="cellIs" priority="10" dxfId="46" operator="greaterThan" stopIfTrue="1">
      <formula>K56</formula>
    </cfRule>
  </conditionalFormatting>
  <conditionalFormatting sqref="L60">
    <cfRule type="cellIs" priority="9" dxfId="46" operator="greaterThan" stopIfTrue="1">
      <formula>K60</formula>
    </cfRule>
  </conditionalFormatting>
  <conditionalFormatting sqref="L63">
    <cfRule type="cellIs" priority="8" dxfId="46" operator="greaterThan" stopIfTrue="1">
      <formula>K63</formula>
    </cfRule>
  </conditionalFormatting>
  <conditionalFormatting sqref="L62">
    <cfRule type="cellIs" priority="7" dxfId="46" operator="greaterThan" stopIfTrue="1">
      <formula>K62</formula>
    </cfRule>
  </conditionalFormatting>
  <conditionalFormatting sqref="L50">
    <cfRule type="cellIs" priority="5" dxfId="46" operator="greaterThan" stopIfTrue="1">
      <formula>K50</formula>
    </cfRule>
  </conditionalFormatting>
  <conditionalFormatting sqref="L51">
    <cfRule type="cellIs" priority="4" dxfId="46" operator="greaterThan" stopIfTrue="1">
      <formula>K51</formula>
    </cfRule>
  </conditionalFormatting>
  <conditionalFormatting sqref="L53">
    <cfRule type="cellIs" priority="3" dxfId="46" operator="greaterThan" stopIfTrue="1">
      <formula>K53</formula>
    </cfRule>
  </conditionalFormatting>
  <conditionalFormatting sqref="L54">
    <cfRule type="cellIs" priority="2" dxfId="46" operator="greaterThan" stopIfTrue="1">
      <formula>K54</formula>
    </cfRule>
  </conditionalFormatting>
  <conditionalFormatting sqref="L64">
    <cfRule type="cellIs" priority="36" dxfId="46" operator="greaterThan" stopIfTrue="1">
      <formula>K67</formula>
    </cfRule>
  </conditionalFormatting>
  <printOptions horizontalCentered="1"/>
  <pageMargins left="0.1968503937007874" right="0.1968503937007874" top="0.5905511811023623" bottom="0" header="0.2755905511811024" footer="0.1968503937007874"/>
  <pageSetup horizontalDpi="600" verticalDpi="600" orientation="portrait" paperSize="9" scale="69" r:id="rId4"/>
  <headerFooter alignWithMargins="0">
    <oddHeader>&amp;L&amp;16折込広告企画書　　岡山県　No．１</oddHeader>
    <oddFooter>&amp;C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workbookViewId="0" topLeftCell="A15">
      <selection activeCell="A28" sqref="A28"/>
    </sheetView>
  </sheetViews>
  <sheetFormatPr defaultColWidth="8.875" defaultRowHeight="13.5"/>
  <cols>
    <col min="1" max="1" width="9.00390625" style="120" customWidth="1"/>
    <col min="2" max="2" width="7.375" style="120" customWidth="1"/>
    <col min="3" max="3" width="7.00390625" style="120" customWidth="1"/>
    <col min="4" max="4" width="9.00390625" style="120" customWidth="1"/>
    <col min="5" max="5" width="7.375" style="120" customWidth="1"/>
    <col min="6" max="6" width="7.00390625" style="120" customWidth="1"/>
    <col min="7" max="7" width="9.00390625" style="120" customWidth="1"/>
    <col min="8" max="8" width="7.375" style="120" customWidth="1"/>
    <col min="9" max="9" width="7.00390625" style="120" customWidth="1"/>
    <col min="10" max="10" width="9.00390625" style="120" customWidth="1"/>
    <col min="11" max="11" width="7.375" style="120" customWidth="1"/>
    <col min="12" max="12" width="7.00390625" style="120" customWidth="1"/>
    <col min="13" max="13" width="9.00390625" style="120" customWidth="1"/>
    <col min="14" max="14" width="7.375" style="120" customWidth="1"/>
    <col min="15" max="15" width="7.00390625" style="120" customWidth="1"/>
    <col min="16" max="16" width="9.00390625" style="120" customWidth="1"/>
    <col min="17" max="17" width="7.375" style="120" customWidth="1"/>
    <col min="18" max="18" width="7.00390625" style="120" customWidth="1"/>
    <col min="19" max="19" width="1.625" style="120" customWidth="1"/>
    <col min="20" max="16384" width="8.875" style="120" customWidth="1"/>
  </cols>
  <sheetData>
    <row r="1" spans="1:16" ht="12.75" customHeight="1">
      <c r="A1" s="336" t="s">
        <v>0</v>
      </c>
      <c r="B1" s="337"/>
      <c r="C1" s="337"/>
      <c r="D1" s="338"/>
      <c r="E1" s="338"/>
      <c r="F1" s="339" t="s">
        <v>13</v>
      </c>
      <c r="G1" s="202"/>
      <c r="H1" s="202"/>
      <c r="I1" s="338"/>
      <c r="J1" s="340" t="s">
        <v>1</v>
      </c>
      <c r="K1" s="341" t="s">
        <v>2</v>
      </c>
      <c r="L1" s="202"/>
      <c r="M1" s="338"/>
      <c r="N1" s="341" t="s">
        <v>14</v>
      </c>
      <c r="O1" s="203"/>
      <c r="P1" s="342"/>
    </row>
    <row r="2" spans="1:16" ht="25.5" customHeight="1" thickBot="1">
      <c r="A2" s="343">
        <f>'岡山市・御津郡・赤磐市・瀬戸内市'!A2</f>
        <v>0</v>
      </c>
      <c r="B2" s="344"/>
      <c r="C2" s="344"/>
      <c r="D2" s="345"/>
      <c r="E2" s="346"/>
      <c r="F2" s="392" t="str">
        <f>'岡山市・御津郡・赤磐市・瀬戸内市'!F2</f>
        <v>令和　　　年　　　月　　　日</v>
      </c>
      <c r="G2" s="393"/>
      <c r="H2" s="393"/>
      <c r="I2" s="394"/>
      <c r="J2" s="347">
        <f>'岡山市・御津郡・赤磐市・瀬戸内市'!J2</f>
        <v>0</v>
      </c>
      <c r="K2" s="348">
        <f>'岡山市・御津郡・赤磐市・瀬戸内市'!K2</f>
        <v>0</v>
      </c>
      <c r="L2" s="349"/>
      <c r="M2" s="350"/>
      <c r="N2" s="351"/>
      <c r="O2" s="352"/>
      <c r="P2" s="353"/>
    </row>
    <row r="3" spans="7:16" ht="13.5" customHeight="1" thickBot="1">
      <c r="G3" s="209"/>
      <c r="M3" s="210"/>
      <c r="P3" s="209" t="s">
        <v>296</v>
      </c>
    </row>
    <row r="4" spans="1:16" ht="16.5" customHeight="1" thickBot="1">
      <c r="A4" s="148" t="s">
        <v>591</v>
      </c>
      <c r="B4" s="263"/>
      <c r="C4" s="281" t="s">
        <v>309</v>
      </c>
      <c r="D4" s="282" t="s">
        <v>91</v>
      </c>
      <c r="E4" s="266"/>
      <c r="F4" s="267" t="s">
        <v>3</v>
      </c>
      <c r="G4" s="213">
        <f>SUM(B16,E16,H16,K16,N16,Q16)</f>
        <v>8400</v>
      </c>
      <c r="H4" s="214" t="s">
        <v>4</v>
      </c>
      <c r="I4" s="215">
        <f>SUM(C16,F16,I16,L16,O16,R16)</f>
        <v>0</v>
      </c>
      <c r="J4" s="22"/>
      <c r="K4" s="216"/>
      <c r="L4" s="323" t="s">
        <v>36</v>
      </c>
      <c r="M4" s="324">
        <f>SUM(I4,I18,I28,I81)</f>
        <v>0</v>
      </c>
      <c r="P4" s="245" t="s">
        <v>297</v>
      </c>
    </row>
    <row r="5" ht="3.75" customHeight="1" thickBot="1"/>
    <row r="6" spans="1:18" ht="15.75" customHeight="1">
      <c r="A6" s="221" t="s">
        <v>5</v>
      </c>
      <c r="B6" s="220"/>
      <c r="C6" s="153"/>
      <c r="D6" s="201" t="s">
        <v>6</v>
      </c>
      <c r="E6" s="220"/>
      <c r="F6" s="153"/>
      <c r="G6" s="201" t="s">
        <v>7</v>
      </c>
      <c r="H6" s="220"/>
      <c r="I6" s="153"/>
      <c r="J6" s="201" t="s">
        <v>92</v>
      </c>
      <c r="K6" s="220"/>
      <c r="L6" s="153"/>
      <c r="M6" s="221" t="s">
        <v>335</v>
      </c>
      <c r="N6" s="220"/>
      <c r="O6" s="153"/>
      <c r="P6" s="201" t="s">
        <v>8</v>
      </c>
      <c r="Q6" s="202"/>
      <c r="R6" s="203"/>
    </row>
    <row r="7" spans="1:18" ht="14.25" customHeight="1">
      <c r="A7" s="224" t="s">
        <v>10</v>
      </c>
      <c r="B7" s="225" t="s">
        <v>11</v>
      </c>
      <c r="C7" s="119"/>
      <c r="D7" s="224" t="s">
        <v>10</v>
      </c>
      <c r="E7" s="225" t="s">
        <v>11</v>
      </c>
      <c r="F7" s="119"/>
      <c r="G7" s="224" t="s">
        <v>10</v>
      </c>
      <c r="H7" s="225" t="s">
        <v>11</v>
      </c>
      <c r="I7" s="119"/>
      <c r="J7" s="224" t="s">
        <v>10</v>
      </c>
      <c r="K7" s="225" t="s">
        <v>11</v>
      </c>
      <c r="L7" s="119"/>
      <c r="M7" s="224" t="s">
        <v>10</v>
      </c>
      <c r="N7" s="225" t="s">
        <v>11</v>
      </c>
      <c r="O7" s="119"/>
      <c r="P7" s="204" t="s">
        <v>10</v>
      </c>
      <c r="Q7" s="228" t="s">
        <v>11</v>
      </c>
      <c r="R7" s="229"/>
    </row>
    <row r="8" spans="1:18" ht="13.5">
      <c r="A8" s="109"/>
      <c r="B8" s="110"/>
      <c r="C8" s="111"/>
      <c r="D8" s="109"/>
      <c r="E8" s="122"/>
      <c r="F8" s="111"/>
      <c r="G8" s="109" t="s">
        <v>93</v>
      </c>
      <c r="H8" s="122">
        <v>500</v>
      </c>
      <c r="I8" s="111"/>
      <c r="J8" s="109"/>
      <c r="K8" s="122"/>
      <c r="L8" s="111"/>
      <c r="M8" s="109" t="s">
        <v>571</v>
      </c>
      <c r="N8" s="122">
        <v>150</v>
      </c>
      <c r="O8" s="111"/>
      <c r="P8" s="109" t="s">
        <v>570</v>
      </c>
      <c r="Q8" s="112">
        <v>1850</v>
      </c>
      <c r="R8" s="111"/>
    </row>
    <row r="9" spans="1:18" ht="13.5">
      <c r="A9" s="109"/>
      <c r="B9" s="110"/>
      <c r="C9" s="111"/>
      <c r="D9" s="109"/>
      <c r="E9" s="122"/>
      <c r="F9" s="111"/>
      <c r="G9" s="109" t="s">
        <v>95</v>
      </c>
      <c r="H9" s="122">
        <v>150</v>
      </c>
      <c r="I9" s="111"/>
      <c r="J9" s="109"/>
      <c r="K9" s="122"/>
      <c r="L9" s="111"/>
      <c r="M9" s="365" t="s">
        <v>572</v>
      </c>
      <c r="N9" s="122">
        <v>100</v>
      </c>
      <c r="O9" s="111"/>
      <c r="P9" s="365" t="s">
        <v>569</v>
      </c>
      <c r="Q9" s="114">
        <v>2100</v>
      </c>
      <c r="R9" s="111"/>
    </row>
    <row r="10" spans="1:18" ht="13.5">
      <c r="A10" s="189"/>
      <c r="B10" s="110"/>
      <c r="C10" s="111"/>
      <c r="D10" s="109"/>
      <c r="E10" s="122"/>
      <c r="F10" s="111"/>
      <c r="G10" s="109" t="s">
        <v>96</v>
      </c>
      <c r="H10" s="122">
        <v>100</v>
      </c>
      <c r="I10" s="111"/>
      <c r="J10" s="109"/>
      <c r="K10" s="122"/>
      <c r="L10" s="111"/>
      <c r="M10" s="365" t="s">
        <v>574</v>
      </c>
      <c r="N10" s="122">
        <v>100</v>
      </c>
      <c r="O10" s="111"/>
      <c r="P10" s="109" t="s">
        <v>243</v>
      </c>
      <c r="Q10" s="114">
        <v>600</v>
      </c>
      <c r="R10" s="111"/>
    </row>
    <row r="11" spans="1:18" ht="13.5">
      <c r="A11" s="109"/>
      <c r="B11" s="110"/>
      <c r="C11" s="111"/>
      <c r="D11" s="109"/>
      <c r="E11" s="122"/>
      <c r="F11" s="111"/>
      <c r="G11" s="109" t="s">
        <v>98</v>
      </c>
      <c r="H11" s="122">
        <v>250</v>
      </c>
      <c r="I11" s="111"/>
      <c r="J11" s="109"/>
      <c r="K11" s="122"/>
      <c r="L11" s="111"/>
      <c r="M11" s="109"/>
      <c r="N11" s="122"/>
      <c r="O11" s="111"/>
      <c r="P11" s="113" t="s">
        <v>246</v>
      </c>
      <c r="Q11" s="114">
        <v>850</v>
      </c>
      <c r="R11" s="111"/>
    </row>
    <row r="12" spans="1:18" ht="13.5">
      <c r="A12" s="109"/>
      <c r="B12" s="110"/>
      <c r="C12" s="111"/>
      <c r="D12" s="113"/>
      <c r="E12" s="122"/>
      <c r="F12" s="111"/>
      <c r="G12" s="113"/>
      <c r="H12" s="122"/>
      <c r="I12" s="111"/>
      <c r="J12" s="113"/>
      <c r="K12" s="122"/>
      <c r="L12" s="111"/>
      <c r="M12" s="113"/>
      <c r="N12" s="122"/>
      <c r="O12" s="111"/>
      <c r="P12" s="365" t="s">
        <v>573</v>
      </c>
      <c r="Q12" s="114">
        <v>1650</v>
      </c>
      <c r="R12" s="111"/>
    </row>
    <row r="13" spans="1:18" ht="13.5">
      <c r="A13" s="109"/>
      <c r="B13" s="110"/>
      <c r="C13" s="111"/>
      <c r="D13" s="109" t="s">
        <v>94</v>
      </c>
      <c r="E13" s="122"/>
      <c r="F13" s="111"/>
      <c r="G13" s="113"/>
      <c r="H13" s="122"/>
      <c r="I13" s="111"/>
      <c r="J13" s="113"/>
      <c r="K13" s="122"/>
      <c r="L13" s="111"/>
      <c r="M13" s="113"/>
      <c r="N13" s="122"/>
      <c r="O13" s="111"/>
      <c r="P13" s="113"/>
      <c r="Q13" s="122"/>
      <c r="R13" s="111"/>
    </row>
    <row r="14" spans="1:18" ht="13.5">
      <c r="A14" s="109"/>
      <c r="B14" s="110"/>
      <c r="C14" s="111"/>
      <c r="D14" s="109" t="s">
        <v>95</v>
      </c>
      <c r="E14" s="122"/>
      <c r="F14" s="111"/>
      <c r="G14" s="113"/>
      <c r="H14" s="122"/>
      <c r="I14" s="111"/>
      <c r="J14" s="113"/>
      <c r="K14" s="122"/>
      <c r="L14" s="111"/>
      <c r="M14" s="286" t="s">
        <v>380</v>
      </c>
      <c r="N14" s="122"/>
      <c r="O14" s="111"/>
      <c r="P14" s="109"/>
      <c r="Q14" s="114">
        <v>0</v>
      </c>
      <c r="R14" s="111"/>
    </row>
    <row r="15" spans="1:18" ht="13.5">
      <c r="A15" s="134"/>
      <c r="B15" s="135"/>
      <c r="C15" s="139"/>
      <c r="D15" s="109" t="s">
        <v>248</v>
      </c>
      <c r="E15" s="285"/>
      <c r="F15" s="139"/>
      <c r="G15" s="197"/>
      <c r="H15" s="135"/>
      <c r="I15" s="139"/>
      <c r="J15" s="197"/>
      <c r="K15" s="135"/>
      <c r="L15" s="139"/>
      <c r="M15" s="109" t="s">
        <v>336</v>
      </c>
      <c r="N15" s="135"/>
      <c r="O15" s="139"/>
      <c r="P15" s="109" t="s">
        <v>242</v>
      </c>
      <c r="Q15" s="136"/>
      <c r="R15" s="139"/>
    </row>
    <row r="16" spans="1:18" ht="14.25" thickBot="1">
      <c r="A16" s="198" t="s">
        <v>12</v>
      </c>
      <c r="B16" s="207">
        <f>SUM(B8:B15)</f>
        <v>0</v>
      </c>
      <c r="C16" s="200">
        <f>SUM(C8:C15)</f>
        <v>0</v>
      </c>
      <c r="D16" s="198" t="s">
        <v>12</v>
      </c>
      <c r="E16" s="207">
        <f>SUM(E8:E15)</f>
        <v>0</v>
      </c>
      <c r="F16" s="200">
        <f>SUM(F8:F15)</f>
        <v>0</v>
      </c>
      <c r="G16" s="198" t="s">
        <v>12</v>
      </c>
      <c r="H16" s="207">
        <f>SUM(H8:H15)</f>
        <v>1000</v>
      </c>
      <c r="I16" s="200">
        <f>SUM(I8:I15)</f>
        <v>0</v>
      </c>
      <c r="J16" s="198" t="s">
        <v>12</v>
      </c>
      <c r="K16" s="207">
        <f>SUM(K8:K15)</f>
        <v>0</v>
      </c>
      <c r="L16" s="200">
        <f>SUM(L8:L15)</f>
        <v>0</v>
      </c>
      <c r="M16" s="208" t="s">
        <v>12</v>
      </c>
      <c r="N16" s="207">
        <f>SUM(N8:N15)</f>
        <v>350</v>
      </c>
      <c r="O16" s="200">
        <f>SUM(O8:O15)</f>
        <v>0</v>
      </c>
      <c r="P16" s="208" t="s">
        <v>12</v>
      </c>
      <c r="Q16" s="199">
        <f>SUM(Q8:Q15)</f>
        <v>7050</v>
      </c>
      <c r="R16" s="200">
        <f>SUM(R8:R15)</f>
        <v>0</v>
      </c>
    </row>
    <row r="17" spans="7:16" ht="10.5" customHeight="1" thickBot="1">
      <c r="G17" s="209"/>
      <c r="M17" s="210"/>
      <c r="N17" s="211"/>
      <c r="O17" s="212"/>
      <c r="P17" s="212"/>
    </row>
    <row r="18" spans="1:16" ht="16.5" customHeight="1" thickBot="1">
      <c r="A18" s="148" t="s">
        <v>591</v>
      </c>
      <c r="B18" s="263"/>
      <c r="C18" s="281" t="s">
        <v>310</v>
      </c>
      <c r="D18" s="282" t="s">
        <v>97</v>
      </c>
      <c r="E18" s="266"/>
      <c r="F18" s="267" t="s">
        <v>3</v>
      </c>
      <c r="G18" s="213">
        <f>SUM(B26,E26,H26,K26,N26,Q26)</f>
        <v>3300</v>
      </c>
      <c r="H18" s="214" t="s">
        <v>4</v>
      </c>
      <c r="I18" s="215">
        <f>SUM(C26,F26,I26,L26,O26,R26)</f>
        <v>0</v>
      </c>
      <c r="J18" s="22"/>
      <c r="K18" s="216"/>
      <c r="L18" s="217"/>
      <c r="M18" s="218"/>
      <c r="N18" s="219"/>
      <c r="O18" s="212"/>
      <c r="P18" s="212"/>
    </row>
    <row r="19" spans="13:16" ht="3.75" customHeight="1" thickBot="1">
      <c r="M19" s="212"/>
      <c r="N19" s="212"/>
      <c r="O19" s="212"/>
      <c r="P19" s="212"/>
    </row>
    <row r="20" spans="1:18" ht="15.75" customHeight="1">
      <c r="A20" s="221" t="s">
        <v>5</v>
      </c>
      <c r="B20" s="220"/>
      <c r="C20" s="153"/>
      <c r="D20" s="201" t="s">
        <v>6</v>
      </c>
      <c r="E20" s="220"/>
      <c r="F20" s="153"/>
      <c r="G20" s="201" t="s">
        <v>7</v>
      </c>
      <c r="H20" s="220"/>
      <c r="I20" s="153"/>
      <c r="J20" s="201" t="s">
        <v>92</v>
      </c>
      <c r="K20" s="220"/>
      <c r="L20" s="153"/>
      <c r="M20" s="221" t="s">
        <v>335</v>
      </c>
      <c r="N20" s="222"/>
      <c r="O20" s="223"/>
      <c r="P20" s="201" t="s">
        <v>8</v>
      </c>
      <c r="Q20" s="202"/>
      <c r="R20" s="203"/>
    </row>
    <row r="21" spans="1:18" ht="14.25" customHeight="1">
      <c r="A21" s="224" t="s">
        <v>10</v>
      </c>
      <c r="B21" s="225" t="s">
        <v>11</v>
      </c>
      <c r="C21" s="119"/>
      <c r="D21" s="224" t="s">
        <v>10</v>
      </c>
      <c r="E21" s="225" t="s">
        <v>11</v>
      </c>
      <c r="F21" s="119"/>
      <c r="G21" s="224" t="s">
        <v>10</v>
      </c>
      <c r="H21" s="225" t="s">
        <v>11</v>
      </c>
      <c r="I21" s="119"/>
      <c r="J21" s="224" t="s">
        <v>10</v>
      </c>
      <c r="K21" s="225" t="s">
        <v>11</v>
      </c>
      <c r="L21" s="119"/>
      <c r="M21" s="204" t="s">
        <v>10</v>
      </c>
      <c r="N21" s="226" t="s">
        <v>11</v>
      </c>
      <c r="O21" s="227"/>
      <c r="P21" s="204" t="s">
        <v>10</v>
      </c>
      <c r="Q21" s="228" t="s">
        <v>11</v>
      </c>
      <c r="R21" s="229"/>
    </row>
    <row r="22" spans="1:18" ht="13.5">
      <c r="A22" s="109"/>
      <c r="B22" s="110"/>
      <c r="C22" s="111"/>
      <c r="D22" s="109"/>
      <c r="E22" s="122"/>
      <c r="F22" s="111"/>
      <c r="G22" s="109" t="s">
        <v>99</v>
      </c>
      <c r="H22" s="122">
        <v>400</v>
      </c>
      <c r="I22" s="111"/>
      <c r="J22" s="109"/>
      <c r="K22" s="122"/>
      <c r="L22" s="111"/>
      <c r="M22" s="109"/>
      <c r="N22" s="122"/>
      <c r="O22" s="111"/>
      <c r="P22" s="109" t="s">
        <v>244</v>
      </c>
      <c r="Q22" s="112">
        <v>1350</v>
      </c>
      <c r="R22" s="111"/>
    </row>
    <row r="23" spans="1:18" ht="13.5">
      <c r="A23" s="109"/>
      <c r="B23" s="110"/>
      <c r="C23" s="111"/>
      <c r="D23" s="109"/>
      <c r="E23" s="122"/>
      <c r="F23" s="111"/>
      <c r="G23" s="109"/>
      <c r="H23" s="122"/>
      <c r="I23" s="111"/>
      <c r="J23" s="109"/>
      <c r="K23" s="122"/>
      <c r="L23" s="111"/>
      <c r="M23" s="109"/>
      <c r="N23" s="122"/>
      <c r="O23" s="111"/>
      <c r="P23" s="109" t="s">
        <v>245</v>
      </c>
      <c r="Q23" s="114">
        <v>800</v>
      </c>
      <c r="R23" s="111"/>
    </row>
    <row r="24" spans="1:18" ht="13.5">
      <c r="A24" s="109"/>
      <c r="B24" s="122"/>
      <c r="C24" s="111"/>
      <c r="D24" s="287"/>
      <c r="E24" s="288"/>
      <c r="F24" s="111"/>
      <c r="G24" s="113"/>
      <c r="H24" s="122"/>
      <c r="I24" s="111"/>
      <c r="J24" s="113"/>
      <c r="K24" s="122"/>
      <c r="L24" s="111"/>
      <c r="M24" s="113"/>
      <c r="N24" s="122"/>
      <c r="O24" s="111"/>
      <c r="P24" s="113" t="s">
        <v>247</v>
      </c>
      <c r="Q24" s="114">
        <v>750</v>
      </c>
      <c r="R24" s="111"/>
    </row>
    <row r="25" spans="1:18" ht="13.5">
      <c r="A25" s="134"/>
      <c r="B25" s="135"/>
      <c r="C25" s="139"/>
      <c r="D25" s="284"/>
      <c r="E25" s="285"/>
      <c r="F25" s="139"/>
      <c r="G25" s="197"/>
      <c r="H25" s="135"/>
      <c r="I25" s="139"/>
      <c r="J25" s="197"/>
      <c r="K25" s="135"/>
      <c r="L25" s="139"/>
      <c r="M25" s="197"/>
      <c r="N25" s="135"/>
      <c r="O25" s="139"/>
      <c r="P25" s="197"/>
      <c r="Q25" s="136"/>
      <c r="R25" s="139"/>
    </row>
    <row r="26" spans="1:18" ht="14.25" thickBot="1">
      <c r="A26" s="198" t="s">
        <v>12</v>
      </c>
      <c r="B26" s="207">
        <f>SUM(B22:B25)</f>
        <v>0</v>
      </c>
      <c r="C26" s="200">
        <f>SUM(C22:C25)</f>
        <v>0</v>
      </c>
      <c r="D26" s="198" t="s">
        <v>12</v>
      </c>
      <c r="E26" s="207">
        <f>SUM(E22:E25)</f>
        <v>0</v>
      </c>
      <c r="F26" s="200">
        <f>SUM(F22:F25)</f>
        <v>0</v>
      </c>
      <c r="G26" s="198" t="s">
        <v>12</v>
      </c>
      <c r="H26" s="207">
        <f>SUM(H22:H25)</f>
        <v>400</v>
      </c>
      <c r="I26" s="200">
        <f>SUM(I22:I25)</f>
        <v>0</v>
      </c>
      <c r="J26" s="198" t="s">
        <v>12</v>
      </c>
      <c r="K26" s="207">
        <f>SUM(K22:K25)</f>
        <v>0</v>
      </c>
      <c r="L26" s="200">
        <f>SUM(L22:L25)</f>
        <v>0</v>
      </c>
      <c r="M26" s="208" t="s">
        <v>12</v>
      </c>
      <c r="N26" s="207">
        <f>SUM(N22:N25)</f>
        <v>0</v>
      </c>
      <c r="O26" s="200">
        <f>SUM(O22:O25)</f>
        <v>0</v>
      </c>
      <c r="P26" s="208" t="s">
        <v>12</v>
      </c>
      <c r="Q26" s="199">
        <f>SUM(Q22:Q25)</f>
        <v>2900</v>
      </c>
      <c r="R26" s="200">
        <f>SUM(R22:R25)</f>
        <v>0</v>
      </c>
    </row>
    <row r="27" spans="7:16" ht="10.5" customHeight="1" thickBot="1">
      <c r="G27" s="209"/>
      <c r="M27" s="210"/>
      <c r="N27" s="211"/>
      <c r="O27" s="212"/>
      <c r="P27" s="212"/>
    </row>
    <row r="28" spans="1:16" ht="16.5" customHeight="1" thickBot="1">
      <c r="A28" s="148" t="s">
        <v>592</v>
      </c>
      <c r="B28" s="263"/>
      <c r="C28" s="281" t="s">
        <v>311</v>
      </c>
      <c r="D28" s="282" t="s">
        <v>275</v>
      </c>
      <c r="E28" s="266"/>
      <c r="F28" s="267" t="s">
        <v>3</v>
      </c>
      <c r="G28" s="213">
        <f>SUM(B79,E79,H79,K35,K79,Q79)</f>
        <v>91600</v>
      </c>
      <c r="H28" s="214" t="s">
        <v>4</v>
      </c>
      <c r="I28" s="215">
        <f>SUM(C79,F79,I79,L35,L79,R79)</f>
        <v>0</v>
      </c>
      <c r="J28" s="22"/>
      <c r="K28" s="216"/>
      <c r="L28" s="217"/>
      <c r="M28" s="218"/>
      <c r="N28" s="219"/>
      <c r="O28" s="212"/>
      <c r="P28" s="212"/>
    </row>
    <row r="29" spans="13:16" ht="3.75" customHeight="1" thickBot="1">
      <c r="M29" s="212"/>
      <c r="N29" s="212"/>
      <c r="O29" s="212"/>
      <c r="P29" s="212"/>
    </row>
    <row r="30" spans="1:18" ht="15.75" customHeight="1">
      <c r="A30" s="221" t="s">
        <v>5</v>
      </c>
      <c r="B30" s="220"/>
      <c r="C30" s="153"/>
      <c r="D30" s="201" t="s">
        <v>6</v>
      </c>
      <c r="E30" s="220"/>
      <c r="F30" s="153"/>
      <c r="G30" s="201" t="s">
        <v>7</v>
      </c>
      <c r="H30" s="220"/>
      <c r="I30" s="153"/>
      <c r="J30" s="201" t="s">
        <v>92</v>
      </c>
      <c r="K30" s="220"/>
      <c r="L30" s="153"/>
      <c r="M30" s="201" t="s">
        <v>487</v>
      </c>
      <c r="N30" s="222"/>
      <c r="O30" s="289"/>
      <c r="P30" s="201"/>
      <c r="Q30" s="202"/>
      <c r="R30" s="203"/>
    </row>
    <row r="31" spans="1:18" ht="14.25" customHeight="1">
      <c r="A31" s="224" t="s">
        <v>10</v>
      </c>
      <c r="B31" s="225" t="s">
        <v>11</v>
      </c>
      <c r="C31" s="119"/>
      <c r="D31" s="224" t="s">
        <v>10</v>
      </c>
      <c r="E31" s="225" t="s">
        <v>11</v>
      </c>
      <c r="F31" s="119"/>
      <c r="G31" s="224" t="s">
        <v>10</v>
      </c>
      <c r="H31" s="225" t="s">
        <v>11</v>
      </c>
      <c r="I31" s="119"/>
      <c r="J31" s="224" t="s">
        <v>10</v>
      </c>
      <c r="K31" s="225" t="s">
        <v>11</v>
      </c>
      <c r="L31" s="119"/>
      <c r="M31" s="204" t="s">
        <v>10</v>
      </c>
      <c r="N31" s="226" t="s">
        <v>11</v>
      </c>
      <c r="O31" s="290"/>
      <c r="P31" s="291" t="s">
        <v>10</v>
      </c>
      <c r="Q31" s="228" t="s">
        <v>11</v>
      </c>
      <c r="R31" s="229"/>
    </row>
    <row r="32" spans="1:18" ht="13.5">
      <c r="A32" s="161" t="s">
        <v>121</v>
      </c>
      <c r="B32" s="110"/>
      <c r="C32" s="111"/>
      <c r="D32" s="161" t="s">
        <v>121</v>
      </c>
      <c r="E32" s="110"/>
      <c r="F32" s="111"/>
      <c r="G32" s="161" t="s">
        <v>121</v>
      </c>
      <c r="H32" s="122"/>
      <c r="I32" s="111"/>
      <c r="J32" s="161" t="s">
        <v>121</v>
      </c>
      <c r="K32" s="122"/>
      <c r="L32" s="111"/>
      <c r="M32" s="161" t="s">
        <v>121</v>
      </c>
      <c r="N32" s="122"/>
      <c r="O32" s="292"/>
      <c r="P32" s="117" t="s">
        <v>120</v>
      </c>
      <c r="Q32" s="122"/>
      <c r="R32" s="142"/>
    </row>
    <row r="33" spans="1:18" ht="13.5">
      <c r="A33" s="109" t="s">
        <v>375</v>
      </c>
      <c r="B33" s="110">
        <v>0</v>
      </c>
      <c r="C33" s="111"/>
      <c r="D33" s="109" t="s">
        <v>547</v>
      </c>
      <c r="E33" s="110">
        <v>150</v>
      </c>
      <c r="F33" s="111"/>
      <c r="G33" s="109" t="s">
        <v>108</v>
      </c>
      <c r="H33" s="122">
        <v>5600</v>
      </c>
      <c r="I33" s="111"/>
      <c r="J33" s="382" t="s">
        <v>375</v>
      </c>
      <c r="K33" s="122">
        <v>0</v>
      </c>
      <c r="L33" s="111"/>
      <c r="M33" s="382" t="s">
        <v>112</v>
      </c>
      <c r="N33" s="122">
        <v>2800</v>
      </c>
      <c r="O33" s="111"/>
      <c r="P33" s="116" t="s">
        <v>372</v>
      </c>
      <c r="Q33" s="122">
        <v>1500</v>
      </c>
      <c r="R33" s="111"/>
    </row>
    <row r="34" spans="1:18" ht="13.5">
      <c r="A34" s="183" t="s">
        <v>587</v>
      </c>
      <c r="B34" s="110">
        <v>450</v>
      </c>
      <c r="C34" s="111"/>
      <c r="D34" s="109" t="s">
        <v>392</v>
      </c>
      <c r="E34" s="121">
        <v>350</v>
      </c>
      <c r="F34" s="111"/>
      <c r="G34" s="109" t="s">
        <v>109</v>
      </c>
      <c r="H34" s="122">
        <v>1200</v>
      </c>
      <c r="I34" s="111"/>
      <c r="J34" s="109"/>
      <c r="K34" s="122"/>
      <c r="L34" s="111"/>
      <c r="M34" s="382" t="s">
        <v>113</v>
      </c>
      <c r="N34" s="122">
        <v>3700</v>
      </c>
      <c r="O34" s="111"/>
      <c r="P34" s="113" t="s">
        <v>103</v>
      </c>
      <c r="Q34" s="122">
        <v>1300</v>
      </c>
      <c r="R34" s="111"/>
    </row>
    <row r="35" spans="1:18" ht="14.25" thickBot="1">
      <c r="A35" s="109"/>
      <c r="B35" s="110"/>
      <c r="C35" s="111"/>
      <c r="D35" s="109" t="s">
        <v>548</v>
      </c>
      <c r="E35" s="121">
        <v>550</v>
      </c>
      <c r="F35" s="111"/>
      <c r="G35" s="109" t="s">
        <v>499</v>
      </c>
      <c r="H35" s="126">
        <v>1250</v>
      </c>
      <c r="I35" s="111"/>
      <c r="J35" s="230" t="s">
        <v>12</v>
      </c>
      <c r="K35" s="135">
        <f>SUM(K32:K34)</f>
        <v>0</v>
      </c>
      <c r="L35" s="139">
        <f>SUM(L32:L34)</f>
        <v>0</v>
      </c>
      <c r="M35" s="382" t="s">
        <v>392</v>
      </c>
      <c r="N35" s="122">
        <v>1900</v>
      </c>
      <c r="O35" s="111"/>
      <c r="P35" s="116" t="s">
        <v>365</v>
      </c>
      <c r="Q35" s="122">
        <v>2000</v>
      </c>
      <c r="R35" s="111"/>
    </row>
    <row r="36" spans="1:18" ht="13.5">
      <c r="A36" s="109" t="s">
        <v>102</v>
      </c>
      <c r="B36" s="110"/>
      <c r="C36" s="111"/>
      <c r="D36" s="109" t="s">
        <v>549</v>
      </c>
      <c r="E36" s="121">
        <v>550</v>
      </c>
      <c r="F36" s="111"/>
      <c r="G36" s="123"/>
      <c r="H36" s="110"/>
      <c r="I36" s="111"/>
      <c r="J36" s="386" t="s">
        <v>334</v>
      </c>
      <c r="K36" s="395"/>
      <c r="L36" s="396"/>
      <c r="M36" s="382" t="s">
        <v>109</v>
      </c>
      <c r="N36" s="122">
        <v>3100</v>
      </c>
      <c r="O36" s="111"/>
      <c r="P36" s="116" t="s">
        <v>367</v>
      </c>
      <c r="Q36" s="122">
        <v>800</v>
      </c>
      <c r="R36" s="111"/>
    </row>
    <row r="37" spans="1:18" ht="14.25" thickBot="1">
      <c r="A37" s="109"/>
      <c r="B37" s="110"/>
      <c r="C37" s="111"/>
      <c r="D37" s="109" t="s">
        <v>550</v>
      </c>
      <c r="E37" s="121">
        <v>550</v>
      </c>
      <c r="F37" s="111"/>
      <c r="G37" s="109" t="s">
        <v>111</v>
      </c>
      <c r="H37" s="122">
        <v>0</v>
      </c>
      <c r="I37" s="111"/>
      <c r="J37" s="397"/>
      <c r="K37" s="398"/>
      <c r="L37" s="399"/>
      <c r="M37" s="382" t="s">
        <v>101</v>
      </c>
      <c r="N37" s="122">
        <v>1850</v>
      </c>
      <c r="O37" s="111"/>
      <c r="P37" s="116" t="s">
        <v>255</v>
      </c>
      <c r="Q37" s="122">
        <v>1700</v>
      </c>
      <c r="R37" s="111"/>
    </row>
    <row r="38" spans="1:18" ht="13.5">
      <c r="A38" s="123"/>
      <c r="B38" s="110"/>
      <c r="C38" s="111"/>
      <c r="D38" s="109" t="s">
        <v>537</v>
      </c>
      <c r="E38" s="121">
        <v>700</v>
      </c>
      <c r="F38" s="111"/>
      <c r="G38" s="109" t="s">
        <v>107</v>
      </c>
      <c r="H38" s="122"/>
      <c r="I38" s="111"/>
      <c r="J38" s="231" t="s">
        <v>121</v>
      </c>
      <c r="K38" s="232"/>
      <c r="L38" s="233"/>
      <c r="M38" s="382" t="s">
        <v>114</v>
      </c>
      <c r="N38" s="122">
        <v>1900</v>
      </c>
      <c r="O38" s="111"/>
      <c r="P38" s="334" t="s">
        <v>393</v>
      </c>
      <c r="Q38" s="122">
        <v>2650</v>
      </c>
      <c r="R38" s="111"/>
    </row>
    <row r="39" spans="1:18" ht="13.5">
      <c r="A39" s="123"/>
      <c r="B39" s="110"/>
      <c r="C39" s="111"/>
      <c r="D39" s="109" t="s">
        <v>538</v>
      </c>
      <c r="E39" s="110">
        <v>350</v>
      </c>
      <c r="F39" s="111"/>
      <c r="G39" s="161" t="s">
        <v>546</v>
      </c>
      <c r="H39" s="122"/>
      <c r="I39" s="111"/>
      <c r="J39" s="234" t="s">
        <v>551</v>
      </c>
      <c r="K39" s="126">
        <v>100</v>
      </c>
      <c r="L39" s="111"/>
      <c r="M39" s="382" t="s">
        <v>115</v>
      </c>
      <c r="N39" s="122">
        <v>2450</v>
      </c>
      <c r="O39" s="111"/>
      <c r="P39" s="115"/>
      <c r="Q39" s="122"/>
      <c r="R39" s="111"/>
    </row>
    <row r="40" spans="1:18" ht="13.5">
      <c r="A40" s="109"/>
      <c r="B40" s="110"/>
      <c r="C40" s="111"/>
      <c r="D40" s="161" t="s">
        <v>546</v>
      </c>
      <c r="E40" s="121"/>
      <c r="F40" s="111"/>
      <c r="G40" s="109" t="s">
        <v>105</v>
      </c>
      <c r="H40" s="122">
        <v>350</v>
      </c>
      <c r="I40" s="111"/>
      <c r="J40" s="234" t="s">
        <v>552</v>
      </c>
      <c r="K40" s="122">
        <v>250</v>
      </c>
      <c r="L40" s="111"/>
      <c r="M40" s="161" t="s">
        <v>546</v>
      </c>
      <c r="N40" s="122"/>
      <c r="O40" s="292"/>
      <c r="P40" s="115"/>
      <c r="Q40" s="122"/>
      <c r="R40" s="111"/>
    </row>
    <row r="41" spans="1:18" ht="13.5">
      <c r="A41" s="109"/>
      <c r="B41" s="110"/>
      <c r="C41" s="111"/>
      <c r="D41" s="109" t="s">
        <v>467</v>
      </c>
      <c r="E41" s="121">
        <v>350</v>
      </c>
      <c r="F41" s="111"/>
      <c r="G41" s="127" t="s">
        <v>106</v>
      </c>
      <c r="H41" s="126">
        <v>250</v>
      </c>
      <c r="I41" s="111"/>
      <c r="J41" s="234" t="s">
        <v>553</v>
      </c>
      <c r="K41" s="122">
        <v>200</v>
      </c>
      <c r="L41" s="111"/>
      <c r="M41" s="109" t="s">
        <v>250</v>
      </c>
      <c r="N41" s="122">
        <v>3100</v>
      </c>
      <c r="O41" s="111"/>
      <c r="P41" s="115"/>
      <c r="Q41" s="122"/>
      <c r="R41" s="111"/>
    </row>
    <row r="42" spans="1:18" ht="13.5">
      <c r="A42" s="109"/>
      <c r="B42" s="293"/>
      <c r="C42" s="294"/>
      <c r="D42" s="109" t="s">
        <v>539</v>
      </c>
      <c r="E42" s="121">
        <v>500</v>
      </c>
      <c r="F42" s="111"/>
      <c r="G42" s="127" t="s">
        <v>431</v>
      </c>
      <c r="H42" s="126">
        <v>300</v>
      </c>
      <c r="I42" s="111"/>
      <c r="J42" s="234" t="s">
        <v>554</v>
      </c>
      <c r="K42" s="122">
        <v>150</v>
      </c>
      <c r="L42" s="111"/>
      <c r="M42" s="109" t="s">
        <v>251</v>
      </c>
      <c r="N42" s="122">
        <v>1500</v>
      </c>
      <c r="O42" s="111"/>
      <c r="P42" s="117" t="s">
        <v>122</v>
      </c>
      <c r="Q42" s="122"/>
      <c r="R42" s="111"/>
    </row>
    <row r="43" spans="1:18" ht="13.5">
      <c r="A43" s="124"/>
      <c r="B43" s="164"/>
      <c r="C43" s="111"/>
      <c r="D43" s="109"/>
      <c r="E43" s="121"/>
      <c r="F43" s="111"/>
      <c r="G43" s="127" t="s">
        <v>301</v>
      </c>
      <c r="H43" s="126">
        <v>800</v>
      </c>
      <c r="I43" s="111"/>
      <c r="J43" s="234" t="s">
        <v>555</v>
      </c>
      <c r="K43" s="122">
        <v>250</v>
      </c>
      <c r="L43" s="111"/>
      <c r="M43" s="109" t="s">
        <v>252</v>
      </c>
      <c r="N43" s="122">
        <v>2150</v>
      </c>
      <c r="O43" s="111"/>
      <c r="P43" s="113" t="s">
        <v>256</v>
      </c>
      <c r="Q43" s="122">
        <v>6350</v>
      </c>
      <c r="R43" s="111"/>
    </row>
    <row r="44" spans="1:18" ht="13.5">
      <c r="A44" s="124"/>
      <c r="B44" s="126"/>
      <c r="C44" s="111"/>
      <c r="D44" s="109" t="s">
        <v>100</v>
      </c>
      <c r="E44" s="110"/>
      <c r="F44" s="111"/>
      <c r="G44" s="109" t="s">
        <v>101</v>
      </c>
      <c r="H44" s="110"/>
      <c r="I44" s="111"/>
      <c r="J44" s="234" t="s">
        <v>445</v>
      </c>
      <c r="K44" s="126">
        <v>100</v>
      </c>
      <c r="L44" s="111"/>
      <c r="M44" s="109" t="s">
        <v>253</v>
      </c>
      <c r="N44" s="122">
        <v>350</v>
      </c>
      <c r="O44" s="111"/>
      <c r="P44" s="113" t="s">
        <v>453</v>
      </c>
      <c r="Q44" s="122">
        <v>1300</v>
      </c>
      <c r="R44" s="111"/>
    </row>
    <row r="45" spans="1:18" ht="13.5">
      <c r="A45" s="124"/>
      <c r="B45" s="164"/>
      <c r="C45" s="111"/>
      <c r="D45" s="109" t="s">
        <v>104</v>
      </c>
      <c r="E45" s="121"/>
      <c r="F45" s="111"/>
      <c r="G45" s="109" t="s">
        <v>110</v>
      </c>
      <c r="H45" s="293"/>
      <c r="I45" s="294"/>
      <c r="J45" s="183" t="s">
        <v>448</v>
      </c>
      <c r="K45" s="122">
        <v>50</v>
      </c>
      <c r="L45" s="111"/>
      <c r="M45" s="109" t="s">
        <v>254</v>
      </c>
      <c r="N45" s="122">
        <v>3100</v>
      </c>
      <c r="O45" s="111"/>
      <c r="P45" s="113" t="s">
        <v>257</v>
      </c>
      <c r="Q45" s="122">
        <v>1200</v>
      </c>
      <c r="R45" s="111"/>
    </row>
    <row r="46" spans="1:18" ht="13.5">
      <c r="A46" s="125" t="s">
        <v>298</v>
      </c>
      <c r="B46" s="149">
        <f>SUM(B33:B45)</f>
        <v>450</v>
      </c>
      <c r="C46" s="137">
        <f>SUM(C33:C45)</f>
        <v>0</v>
      </c>
      <c r="D46" s="125" t="s">
        <v>298</v>
      </c>
      <c r="E46" s="149">
        <f>SUM(E33:E45)</f>
        <v>4050</v>
      </c>
      <c r="F46" s="137">
        <f>SUM(F33:F45)</f>
        <v>0</v>
      </c>
      <c r="G46" s="125" t="s">
        <v>298</v>
      </c>
      <c r="H46" s="149">
        <f>SUM(H33:H45)</f>
        <v>9750</v>
      </c>
      <c r="I46" s="137">
        <f>SUM(I33:I45)</f>
        <v>0</v>
      </c>
      <c r="J46" s="109" t="s">
        <v>449</v>
      </c>
      <c r="K46" s="122">
        <v>50</v>
      </c>
      <c r="L46" s="111"/>
      <c r="M46" s="109" t="s">
        <v>366</v>
      </c>
      <c r="N46" s="122">
        <v>1450</v>
      </c>
      <c r="O46" s="111"/>
      <c r="P46" s="113"/>
      <c r="Q46" s="141"/>
      <c r="R46" s="140"/>
    </row>
    <row r="47" spans="1:18" ht="13.5">
      <c r="A47" s="123"/>
      <c r="B47" s="110"/>
      <c r="C47" s="111"/>
      <c r="D47" s="117" t="s">
        <v>120</v>
      </c>
      <c r="E47" s="110"/>
      <c r="F47" s="111"/>
      <c r="G47" s="117" t="s">
        <v>120</v>
      </c>
      <c r="H47" s="122"/>
      <c r="I47" s="111"/>
      <c r="J47" s="365" t="s">
        <v>540</v>
      </c>
      <c r="K47" s="122">
        <v>200</v>
      </c>
      <c r="L47" s="111"/>
      <c r="M47" s="109" t="s">
        <v>410</v>
      </c>
      <c r="N47" s="122">
        <v>1950</v>
      </c>
      <c r="O47" s="111"/>
      <c r="P47" s="113"/>
      <c r="Q47" s="141"/>
      <c r="R47" s="140"/>
    </row>
    <row r="48" spans="1:18" ht="13.5">
      <c r="A48" s="109"/>
      <c r="B48" s="110"/>
      <c r="C48" s="111"/>
      <c r="D48" s="109" t="s">
        <v>103</v>
      </c>
      <c r="E48" s="110">
        <v>500</v>
      </c>
      <c r="F48" s="111"/>
      <c r="G48" s="109" t="s">
        <v>365</v>
      </c>
      <c r="H48" s="122">
        <v>1000</v>
      </c>
      <c r="I48" s="111"/>
      <c r="J48" s="365" t="s">
        <v>556</v>
      </c>
      <c r="K48" s="122">
        <v>250</v>
      </c>
      <c r="L48" s="111"/>
      <c r="M48" s="161"/>
      <c r="N48" s="122"/>
      <c r="O48" s="111"/>
      <c r="P48" s="117" t="s">
        <v>125</v>
      </c>
      <c r="Q48" s="122"/>
      <c r="R48" s="111"/>
    </row>
    <row r="49" spans="1:18" ht="13.5">
      <c r="A49" s="109"/>
      <c r="B49" s="110"/>
      <c r="C49" s="111"/>
      <c r="D49" s="109" t="s">
        <v>365</v>
      </c>
      <c r="E49" s="121">
        <v>300</v>
      </c>
      <c r="F49" s="111"/>
      <c r="G49" s="109" t="s">
        <v>116</v>
      </c>
      <c r="H49" s="122">
        <v>1500</v>
      </c>
      <c r="I49" s="111"/>
      <c r="J49" s="161" t="s">
        <v>546</v>
      </c>
      <c r="L49" s="297"/>
      <c r="M49" s="109"/>
      <c r="N49" s="122"/>
      <c r="O49" s="111"/>
      <c r="P49" s="113" t="s">
        <v>258</v>
      </c>
      <c r="Q49" s="122">
        <v>3500</v>
      </c>
      <c r="R49" s="111"/>
    </row>
    <row r="50" spans="1:18" ht="13.5">
      <c r="A50" s="109"/>
      <c r="B50" s="110"/>
      <c r="C50" s="111"/>
      <c r="D50" s="109" t="s">
        <v>118</v>
      </c>
      <c r="E50" s="121">
        <v>350</v>
      </c>
      <c r="F50" s="111"/>
      <c r="G50" s="109" t="s">
        <v>119</v>
      </c>
      <c r="H50" s="122">
        <v>650</v>
      </c>
      <c r="I50" s="111"/>
      <c r="J50" s="113" t="s">
        <v>450</v>
      </c>
      <c r="K50" s="171">
        <v>150</v>
      </c>
      <c r="L50" s="111"/>
      <c r="M50" s="109"/>
      <c r="N50" s="122"/>
      <c r="O50" s="111"/>
      <c r="P50" s="147" t="s">
        <v>509</v>
      </c>
      <c r="Q50" s="122">
        <v>2150</v>
      </c>
      <c r="R50" s="111"/>
    </row>
    <row r="51" spans="1:18" ht="13.5">
      <c r="A51" s="123"/>
      <c r="B51" s="110"/>
      <c r="C51" s="111"/>
      <c r="D51" s="117" t="s">
        <v>122</v>
      </c>
      <c r="E51" s="121"/>
      <c r="F51" s="111"/>
      <c r="G51" s="117" t="s">
        <v>122</v>
      </c>
      <c r="H51" s="122"/>
      <c r="I51" s="111"/>
      <c r="J51" s="109" t="s">
        <v>468</v>
      </c>
      <c r="K51" s="122">
        <v>100</v>
      </c>
      <c r="L51" s="111"/>
      <c r="M51" s="109"/>
      <c r="N51" s="122"/>
      <c r="O51" s="111"/>
      <c r="P51" s="113" t="s">
        <v>580</v>
      </c>
      <c r="Q51" s="122">
        <v>1350</v>
      </c>
      <c r="R51" s="111"/>
    </row>
    <row r="52" spans="1:18" ht="13.5">
      <c r="A52" s="109"/>
      <c r="B52" s="110"/>
      <c r="C52" s="111"/>
      <c r="D52" s="109" t="s">
        <v>123</v>
      </c>
      <c r="E52" s="372">
        <v>350</v>
      </c>
      <c r="F52" s="297"/>
      <c r="G52" s="109" t="s">
        <v>117</v>
      </c>
      <c r="H52" s="122">
        <v>1950</v>
      </c>
      <c r="I52" s="111"/>
      <c r="J52" s="109" t="s">
        <v>507</v>
      </c>
      <c r="K52" s="141">
        <v>200</v>
      </c>
      <c r="L52" s="111"/>
      <c r="M52" s="127"/>
      <c r="N52" s="126"/>
      <c r="O52" s="111"/>
      <c r="P52" s="116" t="s">
        <v>564</v>
      </c>
      <c r="Q52" s="122">
        <v>1200</v>
      </c>
      <c r="R52" s="111"/>
    </row>
    <row r="53" spans="1:18" ht="13.5">
      <c r="A53" s="123"/>
      <c r="B53" s="110"/>
      <c r="C53" s="371"/>
      <c r="D53" s="127" t="s">
        <v>124</v>
      </c>
      <c r="E53" s="373">
        <v>650</v>
      </c>
      <c r="F53" s="297"/>
      <c r="G53" s="109" t="s">
        <v>302</v>
      </c>
      <c r="H53" s="122">
        <v>650</v>
      </c>
      <c r="I53" s="111"/>
      <c r="J53" s="109" t="s">
        <v>541</v>
      </c>
      <c r="K53" s="122">
        <v>100</v>
      </c>
      <c r="L53" s="111"/>
      <c r="M53" s="109"/>
      <c r="N53" s="122"/>
      <c r="O53" s="111"/>
      <c r="P53" s="116" t="s">
        <v>510</v>
      </c>
      <c r="Q53" s="122">
        <v>1400</v>
      </c>
      <c r="R53" s="111"/>
    </row>
    <row r="54" spans="1:18" ht="13.5">
      <c r="A54" s="123"/>
      <c r="B54" s="110"/>
      <c r="C54" s="111"/>
      <c r="D54" s="124" t="s">
        <v>125</v>
      </c>
      <c r="E54" s="373"/>
      <c r="F54" s="297"/>
      <c r="G54" s="109" t="s">
        <v>424</v>
      </c>
      <c r="H54" s="122">
        <v>600</v>
      </c>
      <c r="I54" s="111"/>
      <c r="J54" s="365" t="s">
        <v>575</v>
      </c>
      <c r="K54" s="122">
        <v>100</v>
      </c>
      <c r="L54" s="111"/>
      <c r="M54" s="109"/>
      <c r="N54" s="122"/>
      <c r="O54" s="111"/>
      <c r="P54" s="116" t="s">
        <v>511</v>
      </c>
      <c r="Q54" s="122">
        <v>1850</v>
      </c>
      <c r="R54" s="111"/>
    </row>
    <row r="55" spans="1:18" ht="13.5">
      <c r="A55" s="109"/>
      <c r="B55" s="110"/>
      <c r="C55" s="111"/>
      <c r="D55" s="127" t="s">
        <v>578</v>
      </c>
      <c r="E55" s="372">
        <v>300</v>
      </c>
      <c r="F55" s="297"/>
      <c r="G55" s="123" t="s">
        <v>125</v>
      </c>
      <c r="H55" s="122"/>
      <c r="I55" s="111"/>
      <c r="J55" s="109" t="s">
        <v>337</v>
      </c>
      <c r="K55" s="126"/>
      <c r="L55" s="111"/>
      <c r="M55" s="109"/>
      <c r="N55" s="122"/>
      <c r="O55" s="111"/>
      <c r="P55" s="109"/>
      <c r="Q55" s="122"/>
      <c r="R55" s="111"/>
    </row>
    <row r="56" spans="1:18" ht="13.5">
      <c r="A56" s="109"/>
      <c r="B56" s="110"/>
      <c r="C56" s="111"/>
      <c r="D56" s="147" t="s">
        <v>579</v>
      </c>
      <c r="E56" s="372">
        <v>250</v>
      </c>
      <c r="F56" s="297"/>
      <c r="G56" s="109" t="s">
        <v>126</v>
      </c>
      <c r="H56" s="122">
        <v>1300</v>
      </c>
      <c r="I56" s="111"/>
      <c r="J56" s="130" t="s">
        <v>341</v>
      </c>
      <c r="K56" s="376"/>
      <c r="M56" s="109"/>
      <c r="N56" s="122"/>
      <c r="O56" s="111"/>
      <c r="P56" s="115" t="s">
        <v>259</v>
      </c>
      <c r="Q56" s="141"/>
      <c r="R56" s="111"/>
    </row>
    <row r="57" spans="1:18" ht="13.5">
      <c r="A57" s="189"/>
      <c r="B57" s="110"/>
      <c r="C57" s="371"/>
      <c r="D57" s="127" t="s">
        <v>581</v>
      </c>
      <c r="E57" s="372">
        <v>250</v>
      </c>
      <c r="F57" s="297"/>
      <c r="G57" s="109" t="s">
        <v>128</v>
      </c>
      <c r="H57" s="122">
        <v>800</v>
      </c>
      <c r="I57" s="111"/>
      <c r="J57" s="125" t="s">
        <v>298</v>
      </c>
      <c r="K57" s="149">
        <f>SUM(K39:K55)</f>
        <v>2250</v>
      </c>
      <c r="L57" s="137">
        <f>SUM(L39:L55)</f>
        <v>0</v>
      </c>
      <c r="M57" s="125" t="s">
        <v>298</v>
      </c>
      <c r="N57" s="184">
        <f>SUM(N32:N56)</f>
        <v>31300</v>
      </c>
      <c r="O57" s="137">
        <f>SUM(O32:O56)</f>
        <v>0</v>
      </c>
      <c r="P57" s="174" t="s">
        <v>300</v>
      </c>
      <c r="Q57" s="184">
        <f>SUM(Q32:Q56)</f>
        <v>30250</v>
      </c>
      <c r="R57" s="137">
        <f>SUM(R32:R56)</f>
        <v>0</v>
      </c>
    </row>
    <row r="58" spans="1:18" ht="13.5">
      <c r="A58" s="109"/>
      <c r="B58" s="110"/>
      <c r="C58" s="371"/>
      <c r="D58" s="127" t="s">
        <v>127</v>
      </c>
      <c r="E58" s="372"/>
      <c r="F58" s="297"/>
      <c r="G58" s="127" t="s">
        <v>130</v>
      </c>
      <c r="H58" s="122">
        <v>100</v>
      </c>
      <c r="I58" s="111"/>
      <c r="J58" s="117" t="s">
        <v>120</v>
      </c>
      <c r="K58" s="122"/>
      <c r="L58" s="111"/>
      <c r="M58" s="185"/>
      <c r="N58" s="186"/>
      <c r="O58" s="140"/>
      <c r="P58" s="177"/>
      <c r="Q58" s="135"/>
      <c r="R58" s="111"/>
    </row>
    <row r="59" spans="1:18" ht="13.5">
      <c r="A59" s="255"/>
      <c r="B59" s="377"/>
      <c r="C59" s="378"/>
      <c r="D59" s="127" t="s">
        <v>128</v>
      </c>
      <c r="E59" s="372"/>
      <c r="F59" s="297"/>
      <c r="G59" s="255"/>
      <c r="H59" s="377"/>
      <c r="I59" s="378"/>
      <c r="J59" s="131" t="s">
        <v>381</v>
      </c>
      <c r="K59" s="122">
        <v>50</v>
      </c>
      <c r="L59" s="111"/>
      <c r="M59" s="187"/>
      <c r="N59" s="179"/>
      <c r="O59" s="140"/>
      <c r="P59" s="188"/>
      <c r="Q59" s="126"/>
      <c r="R59" s="111"/>
    </row>
    <row r="60" spans="1:18" ht="13.5">
      <c r="A60" s="124"/>
      <c r="B60" s="374"/>
      <c r="C60" s="297"/>
      <c r="D60" s="127" t="s">
        <v>129</v>
      </c>
      <c r="E60" s="372"/>
      <c r="F60" s="297"/>
      <c r="G60" s="124"/>
      <c r="H60" s="374"/>
      <c r="I60" s="297"/>
      <c r="J60" s="131" t="s">
        <v>382</v>
      </c>
      <c r="K60" s="122">
        <v>200</v>
      </c>
      <c r="L60" s="111"/>
      <c r="M60" s="187"/>
      <c r="N60" s="179"/>
      <c r="O60" s="140"/>
      <c r="P60" s="188"/>
      <c r="Q60" s="126"/>
      <c r="R60" s="111"/>
    </row>
    <row r="61" spans="1:18" ht="13.5">
      <c r="A61" s="176"/>
      <c r="B61" s="135"/>
      <c r="C61" s="237"/>
      <c r="D61" s="127" t="s">
        <v>526</v>
      </c>
      <c r="E61" s="372"/>
      <c r="F61" s="297"/>
      <c r="G61" s="176"/>
      <c r="H61" s="135"/>
      <c r="I61" s="139"/>
      <c r="J61" s="109" t="s">
        <v>384</v>
      </c>
      <c r="K61" s="122">
        <v>200</v>
      </c>
      <c r="L61" s="111"/>
      <c r="M61" s="187"/>
      <c r="N61" s="179"/>
      <c r="O61" s="140"/>
      <c r="P61" s="188"/>
      <c r="Q61" s="126"/>
      <c r="R61" s="111"/>
    </row>
    <row r="62" spans="1:18" ht="13.5">
      <c r="A62" s="125" t="s">
        <v>325</v>
      </c>
      <c r="B62" s="149">
        <f>SUM(B48:B50,B52,B54)</f>
        <v>0</v>
      </c>
      <c r="C62" s="137">
        <f>SUM(C48:C50,C52,C54)</f>
        <v>0</v>
      </c>
      <c r="D62" s="125" t="s">
        <v>325</v>
      </c>
      <c r="E62" s="149">
        <f>SUM(E48:E50,E52:E53,E55:E61)</f>
        <v>2950</v>
      </c>
      <c r="F62" s="137">
        <f>SUM(F48:F50,F52:F53,F55:F61)</f>
        <v>0</v>
      </c>
      <c r="G62" s="125" t="s">
        <v>325</v>
      </c>
      <c r="H62" s="149">
        <f>SUM(H48:H50,H52:H54,H56:H58)</f>
        <v>8550</v>
      </c>
      <c r="I62" s="137">
        <f>SUM(I48:I50,I52:I54,I56:I58)</f>
        <v>0</v>
      </c>
      <c r="J62" s="127" t="s">
        <v>383</v>
      </c>
      <c r="K62" s="122">
        <v>150</v>
      </c>
      <c r="L62" s="111"/>
      <c r="M62" s="187"/>
      <c r="N62" s="179"/>
      <c r="O62" s="140"/>
      <c r="P62" s="188"/>
      <c r="Q62" s="126"/>
      <c r="R62" s="111"/>
    </row>
    <row r="63" spans="1:18" ht="13.5">
      <c r="A63" s="124"/>
      <c r="B63" s="126"/>
      <c r="C63" s="111"/>
      <c r="D63" s="124"/>
      <c r="E63" s="126"/>
      <c r="F63" s="111"/>
      <c r="G63" s="124"/>
      <c r="H63" s="126"/>
      <c r="I63" s="111"/>
      <c r="J63" s="127" t="s">
        <v>385</v>
      </c>
      <c r="K63" s="126">
        <v>200</v>
      </c>
      <c r="L63" s="111"/>
      <c r="M63" s="234"/>
      <c r="N63" s="126"/>
      <c r="O63" s="111"/>
      <c r="P63" s="188"/>
      <c r="Q63" s="126"/>
      <c r="R63" s="111"/>
    </row>
    <row r="64" spans="1:18" ht="13.5">
      <c r="A64" s="124"/>
      <c r="B64" s="126"/>
      <c r="C64" s="111"/>
      <c r="D64" s="124"/>
      <c r="E64" s="126"/>
      <c r="F64" s="111"/>
      <c r="G64" s="124"/>
      <c r="H64" s="126"/>
      <c r="I64" s="111"/>
      <c r="J64" s="123" t="s">
        <v>122</v>
      </c>
      <c r="K64" s="126"/>
      <c r="L64" s="111"/>
      <c r="M64" s="183"/>
      <c r="N64" s="122"/>
      <c r="O64" s="140"/>
      <c r="P64" s="188"/>
      <c r="Q64" s="126"/>
      <c r="R64" s="111"/>
    </row>
    <row r="65" spans="1:18" ht="13.5">
      <c r="A65" s="124"/>
      <c r="B65" s="126"/>
      <c r="C65" s="111"/>
      <c r="D65" s="124"/>
      <c r="E65" s="126"/>
      <c r="F65" s="111"/>
      <c r="G65" s="124"/>
      <c r="H65" s="126"/>
      <c r="I65" s="111"/>
      <c r="J65" s="127" t="s">
        <v>433</v>
      </c>
      <c r="K65" s="126">
        <v>200</v>
      </c>
      <c r="L65" s="111"/>
      <c r="M65" s="109"/>
      <c r="N65" s="122"/>
      <c r="O65" s="190"/>
      <c r="P65" s="191"/>
      <c r="Q65" s="126"/>
      <c r="R65" s="111"/>
    </row>
    <row r="66" spans="1:18" ht="13.5">
      <c r="A66" s="124"/>
      <c r="B66" s="126"/>
      <c r="C66" s="111"/>
      <c r="D66" s="124"/>
      <c r="E66" s="126"/>
      <c r="F66" s="111"/>
      <c r="G66" s="124"/>
      <c r="H66" s="126"/>
      <c r="I66" s="111"/>
      <c r="J66" s="127" t="s">
        <v>377</v>
      </c>
      <c r="K66" s="126">
        <v>50</v>
      </c>
      <c r="L66" s="111"/>
      <c r="M66" s="183"/>
      <c r="N66" s="179"/>
      <c r="O66" s="140"/>
      <c r="P66" s="188"/>
      <c r="Q66" s="126"/>
      <c r="R66" s="111"/>
    </row>
    <row r="67" spans="1:18" ht="13.5">
      <c r="A67" s="124"/>
      <c r="B67" s="126"/>
      <c r="C67" s="111"/>
      <c r="D67" s="124"/>
      <c r="E67" s="126"/>
      <c r="F67" s="111"/>
      <c r="G67" s="124"/>
      <c r="H67" s="126"/>
      <c r="I67" s="111"/>
      <c r="J67" s="127" t="s">
        <v>378</v>
      </c>
      <c r="K67" s="126">
        <v>100</v>
      </c>
      <c r="L67" s="111"/>
      <c r="M67" s="187"/>
      <c r="N67" s="179"/>
      <c r="O67" s="140"/>
      <c r="P67" s="188"/>
      <c r="Q67" s="126"/>
      <c r="R67" s="375"/>
    </row>
    <row r="68" spans="1:18" ht="13.5">
      <c r="A68" s="124"/>
      <c r="B68" s="126"/>
      <c r="C68" s="111"/>
      <c r="D68" s="124"/>
      <c r="E68" s="126"/>
      <c r="F68" s="111"/>
      <c r="G68" s="124"/>
      <c r="H68" s="126"/>
      <c r="I68" s="111"/>
      <c r="J68" s="127" t="s">
        <v>379</v>
      </c>
      <c r="K68" s="126">
        <v>400</v>
      </c>
      <c r="L68" s="111"/>
      <c r="M68" s="183"/>
      <c r="N68" s="122"/>
      <c r="O68" s="140"/>
      <c r="P68" s="188"/>
      <c r="Q68" s="126"/>
      <c r="R68" s="111"/>
    </row>
    <row r="69" spans="1:18" ht="13.5">
      <c r="A69" s="124"/>
      <c r="B69" s="126"/>
      <c r="C69" s="111"/>
      <c r="D69" s="124"/>
      <c r="E69" s="126"/>
      <c r="F69" s="111"/>
      <c r="G69" s="124"/>
      <c r="H69" s="126"/>
      <c r="I69" s="111"/>
      <c r="J69" s="127" t="s">
        <v>425</v>
      </c>
      <c r="K69" s="126">
        <v>50</v>
      </c>
      <c r="L69" s="111"/>
      <c r="M69" s="109"/>
      <c r="N69" s="122"/>
      <c r="O69" s="190"/>
      <c r="P69" s="188"/>
      <c r="Q69" s="126"/>
      <c r="R69" s="111"/>
    </row>
    <row r="70" spans="1:18" ht="13.5">
      <c r="A70" s="124"/>
      <c r="B70" s="126"/>
      <c r="C70" s="111"/>
      <c r="D70" s="124"/>
      <c r="E70" s="126"/>
      <c r="F70" s="111"/>
      <c r="G70" s="124"/>
      <c r="H70" s="126"/>
      <c r="I70" s="111"/>
      <c r="J70" s="123" t="s">
        <v>125</v>
      </c>
      <c r="K70" s="126"/>
      <c r="L70" s="111"/>
      <c r="M70" s="183"/>
      <c r="N70" s="179"/>
      <c r="O70" s="140"/>
      <c r="P70" s="188"/>
      <c r="Q70" s="126"/>
      <c r="R70" s="111"/>
    </row>
    <row r="71" spans="1:18" ht="13.5">
      <c r="A71" s="180"/>
      <c r="B71" s="181"/>
      <c r="C71" s="139"/>
      <c r="D71" s="180"/>
      <c r="E71" s="181"/>
      <c r="F71" s="139"/>
      <c r="G71" s="180"/>
      <c r="H71" s="181"/>
      <c r="I71" s="139"/>
      <c r="J71" s="127" t="s">
        <v>582</v>
      </c>
      <c r="K71" s="126">
        <v>250</v>
      </c>
      <c r="L71" s="111"/>
      <c r="M71" s="187"/>
      <c r="N71" s="179"/>
      <c r="O71" s="140"/>
      <c r="P71" s="296"/>
      <c r="Q71" s="181"/>
      <c r="R71" s="139"/>
    </row>
    <row r="72" spans="1:18" ht="13.5">
      <c r="A72" s="180"/>
      <c r="B72" s="181"/>
      <c r="C72" s="297"/>
      <c r="D72" s="124"/>
      <c r="E72" s="126"/>
      <c r="F72" s="143"/>
      <c r="G72" s="124"/>
      <c r="H72" s="126"/>
      <c r="I72" s="143"/>
      <c r="J72" s="147" t="s">
        <v>583</v>
      </c>
      <c r="K72" s="186">
        <v>150</v>
      </c>
      <c r="L72" s="295"/>
      <c r="M72" s="187"/>
      <c r="N72" s="179"/>
      <c r="O72" s="298"/>
      <c r="P72" s="188"/>
      <c r="Q72" s="126"/>
      <c r="R72" s="143"/>
    </row>
    <row r="73" spans="1:18" ht="13.5">
      <c r="A73" s="180"/>
      <c r="B73" s="181"/>
      <c r="C73" s="111"/>
      <c r="D73" s="124"/>
      <c r="E73" s="126"/>
      <c r="F73" s="143"/>
      <c r="G73" s="124"/>
      <c r="H73" s="126"/>
      <c r="I73" s="143"/>
      <c r="J73" s="127" t="s">
        <v>584</v>
      </c>
      <c r="K73" s="126">
        <v>50</v>
      </c>
      <c r="L73" s="297"/>
      <c r="M73" s="187"/>
      <c r="N73" s="179"/>
      <c r="O73" s="298"/>
      <c r="P73" s="188"/>
      <c r="Q73" s="126"/>
      <c r="R73" s="143"/>
    </row>
    <row r="74" spans="1:18" ht="13.5">
      <c r="A74" s="180"/>
      <c r="B74" s="181"/>
      <c r="C74" s="111"/>
      <c r="D74" s="124"/>
      <c r="E74" s="126"/>
      <c r="F74" s="111"/>
      <c r="G74" s="124"/>
      <c r="H74" s="126"/>
      <c r="I74" s="111"/>
      <c r="J74" s="127" t="s">
        <v>338</v>
      </c>
      <c r="K74" s="179"/>
      <c r="L74" s="298"/>
      <c r="M74" s="187"/>
      <c r="N74" s="179"/>
      <c r="O74" s="298"/>
      <c r="P74" s="188"/>
      <c r="Q74" s="126"/>
      <c r="R74" s="143"/>
    </row>
    <row r="75" spans="1:18" ht="13.5">
      <c r="A75" s="180"/>
      <c r="B75" s="181"/>
      <c r="C75" s="111"/>
      <c r="D75" s="124"/>
      <c r="E75" s="126"/>
      <c r="F75" s="111"/>
      <c r="G75" s="124"/>
      <c r="H75" s="126"/>
      <c r="I75" s="111"/>
      <c r="J75" s="127" t="s">
        <v>339</v>
      </c>
      <c r="K75" s="179"/>
      <c r="L75" s="298"/>
      <c r="M75" s="187"/>
      <c r="N75" s="179"/>
      <c r="O75" s="298"/>
      <c r="P75" s="188"/>
      <c r="Q75" s="126"/>
      <c r="R75" s="143"/>
    </row>
    <row r="76" spans="1:18" ht="13.5">
      <c r="A76" s="180"/>
      <c r="B76" s="181"/>
      <c r="C76" s="139"/>
      <c r="D76" s="180"/>
      <c r="E76" s="181"/>
      <c r="F76" s="139"/>
      <c r="G76" s="180"/>
      <c r="H76" s="181"/>
      <c r="I76" s="139"/>
      <c r="J76" s="127" t="s">
        <v>340</v>
      </c>
      <c r="K76" s="179"/>
      <c r="L76" s="298"/>
      <c r="M76" s="187"/>
      <c r="N76" s="179"/>
      <c r="O76" s="298"/>
      <c r="P76" s="188"/>
      <c r="Q76" s="126"/>
      <c r="R76" s="143"/>
    </row>
    <row r="77" spans="1:18" ht="13.5">
      <c r="A77" s="180"/>
      <c r="B77" s="181"/>
      <c r="C77" s="297"/>
      <c r="D77" s="124"/>
      <c r="E77" s="126"/>
      <c r="F77" s="143"/>
      <c r="G77" s="124"/>
      <c r="H77" s="126"/>
      <c r="I77" s="143"/>
      <c r="J77" s="109" t="s">
        <v>527</v>
      </c>
      <c r="K77" s="179"/>
      <c r="L77" s="298"/>
      <c r="M77" s="187"/>
      <c r="N77" s="179"/>
      <c r="O77" s="298"/>
      <c r="P77" s="188"/>
      <c r="Q77" s="126"/>
      <c r="R77" s="143"/>
    </row>
    <row r="78" spans="1:18" ht="13.5">
      <c r="A78" s="180"/>
      <c r="B78" s="181"/>
      <c r="C78" s="297"/>
      <c r="D78" s="124"/>
      <c r="E78" s="126"/>
      <c r="F78" s="143"/>
      <c r="G78" s="124"/>
      <c r="H78" s="126"/>
      <c r="I78" s="143"/>
      <c r="J78" s="299" t="s">
        <v>325</v>
      </c>
      <c r="K78" s="300">
        <f>SUM(K59:K63,K65:K69,K71:K74)</f>
        <v>2050</v>
      </c>
      <c r="L78" s="301">
        <f>SUM(L59:L74)</f>
        <v>0</v>
      </c>
      <c r="M78" s="187"/>
      <c r="N78" s="179"/>
      <c r="O78" s="298"/>
      <c r="P78" s="188"/>
      <c r="Q78" s="126"/>
      <c r="R78" s="143"/>
    </row>
    <row r="79" spans="1:18" ht="14.25" thickBot="1">
      <c r="A79" s="198" t="s">
        <v>12</v>
      </c>
      <c r="B79" s="207">
        <f>SUM(B46,B62)</f>
        <v>450</v>
      </c>
      <c r="C79" s="200">
        <f>SUM(C46,C62)</f>
        <v>0</v>
      </c>
      <c r="D79" s="198" t="s">
        <v>12</v>
      </c>
      <c r="E79" s="207">
        <f>SUM(E46,E62)</f>
        <v>7000</v>
      </c>
      <c r="F79" s="200">
        <f>SUM(F46,F62)</f>
        <v>0</v>
      </c>
      <c r="G79" s="198" t="s">
        <v>12</v>
      </c>
      <c r="H79" s="207">
        <f>SUM(H46,H62)</f>
        <v>18300</v>
      </c>
      <c r="I79" s="200">
        <f>SUM(I46,I62)</f>
        <v>0</v>
      </c>
      <c r="J79" s="198" t="s">
        <v>12</v>
      </c>
      <c r="K79" s="207">
        <f>K78+K57</f>
        <v>4300</v>
      </c>
      <c r="L79" s="200">
        <f>SUM(L57,L78)</f>
        <v>0</v>
      </c>
      <c r="M79" s="302"/>
      <c r="N79" s="303"/>
      <c r="O79" s="304"/>
      <c r="P79" s="260" t="s">
        <v>12</v>
      </c>
      <c r="Q79" s="305">
        <f>SUM(N57,Q57)</f>
        <v>61550</v>
      </c>
      <c r="R79" s="306">
        <f>SUM(O57,R57)</f>
        <v>0</v>
      </c>
    </row>
    <row r="80" spans="7:14" ht="10.5" customHeight="1" thickBot="1">
      <c r="G80" s="209"/>
      <c r="M80" s="210"/>
      <c r="N80" s="211"/>
    </row>
    <row r="81" spans="1:14" ht="16.5" customHeight="1" thickBot="1">
      <c r="A81" s="148" t="s">
        <v>591</v>
      </c>
      <c r="B81" s="307"/>
      <c r="C81" s="281" t="s">
        <v>312</v>
      </c>
      <c r="D81" s="282" t="s">
        <v>131</v>
      </c>
      <c r="E81" s="266"/>
      <c r="F81" s="267" t="s">
        <v>3</v>
      </c>
      <c r="G81" s="213">
        <f>SUM(B98,E98,H98,K98,N93,N98,Q98)</f>
        <v>14000</v>
      </c>
      <c r="H81" s="214" t="s">
        <v>4</v>
      </c>
      <c r="I81" s="215">
        <f>SUM(C98,F98,I98,L98,O93,O98,R98)</f>
        <v>0</v>
      </c>
      <c r="J81" s="22"/>
      <c r="K81" s="216"/>
      <c r="L81" s="217"/>
      <c r="M81" s="243"/>
      <c r="N81" s="219"/>
    </row>
    <row r="82" ht="3.75" customHeight="1" thickBot="1"/>
    <row r="83" spans="1:18" ht="15.75" customHeight="1">
      <c r="A83" s="221" t="s">
        <v>5</v>
      </c>
      <c r="B83" s="220"/>
      <c r="C83" s="153"/>
      <c r="D83" s="201" t="s">
        <v>6</v>
      </c>
      <c r="E83" s="220"/>
      <c r="F83" s="153"/>
      <c r="G83" s="201" t="s">
        <v>7</v>
      </c>
      <c r="H83" s="220"/>
      <c r="I83" s="153"/>
      <c r="J83" s="201" t="s">
        <v>92</v>
      </c>
      <c r="K83" s="220"/>
      <c r="L83" s="153"/>
      <c r="M83" s="221" t="s">
        <v>335</v>
      </c>
      <c r="N83" s="220"/>
      <c r="O83" s="153"/>
      <c r="P83" s="201" t="s">
        <v>8</v>
      </c>
      <c r="Q83" s="202"/>
      <c r="R83" s="203"/>
    </row>
    <row r="84" spans="1:18" ht="14.25" customHeight="1">
      <c r="A84" s="224" t="s">
        <v>10</v>
      </c>
      <c r="B84" s="225" t="s">
        <v>11</v>
      </c>
      <c r="C84" s="119"/>
      <c r="D84" s="224" t="s">
        <v>10</v>
      </c>
      <c r="E84" s="225" t="s">
        <v>11</v>
      </c>
      <c r="F84" s="119"/>
      <c r="G84" s="224" t="s">
        <v>10</v>
      </c>
      <c r="H84" s="225" t="s">
        <v>11</v>
      </c>
      <c r="I84" s="119"/>
      <c r="J84" s="224" t="s">
        <v>10</v>
      </c>
      <c r="K84" s="225" t="s">
        <v>11</v>
      </c>
      <c r="L84" s="119"/>
      <c r="M84" s="224" t="s">
        <v>10</v>
      </c>
      <c r="N84" s="225" t="s">
        <v>11</v>
      </c>
      <c r="O84" s="119"/>
      <c r="P84" s="204" t="s">
        <v>10</v>
      </c>
      <c r="Q84" s="228" t="s">
        <v>11</v>
      </c>
      <c r="R84" s="229"/>
    </row>
    <row r="85" spans="1:18" ht="13.5">
      <c r="A85" s="109"/>
      <c r="B85" s="110"/>
      <c r="C85" s="251"/>
      <c r="D85" s="109" t="s">
        <v>462</v>
      </c>
      <c r="E85" s="122">
        <v>2300</v>
      </c>
      <c r="F85" s="111"/>
      <c r="G85" s="109"/>
      <c r="H85" s="122">
        <v>0</v>
      </c>
      <c r="I85" s="111"/>
      <c r="J85" s="109"/>
      <c r="K85" s="122"/>
      <c r="L85" s="111"/>
      <c r="M85" s="129" t="s">
        <v>485</v>
      </c>
      <c r="N85" s="122">
        <v>200</v>
      </c>
      <c r="O85" s="111"/>
      <c r="P85" s="109" t="s">
        <v>486</v>
      </c>
      <c r="Q85" s="112">
        <v>1550</v>
      </c>
      <c r="R85" s="111"/>
    </row>
    <row r="86" spans="1:18" ht="13.5">
      <c r="A86" s="109"/>
      <c r="B86" s="122"/>
      <c r="C86" s="111"/>
      <c r="D86" s="109"/>
      <c r="E86" s="122"/>
      <c r="F86" s="111"/>
      <c r="G86" s="109"/>
      <c r="H86" s="133"/>
      <c r="I86" s="111"/>
      <c r="J86" s="109"/>
      <c r="K86" s="122"/>
      <c r="L86" s="111"/>
      <c r="M86" s="129" t="s">
        <v>421</v>
      </c>
      <c r="N86" s="122">
        <v>50</v>
      </c>
      <c r="O86" s="111"/>
      <c r="P86" s="113" t="s">
        <v>417</v>
      </c>
      <c r="Q86" s="114">
        <v>700</v>
      </c>
      <c r="R86" s="111"/>
    </row>
    <row r="87" spans="1:18" ht="13.5">
      <c r="A87" s="109"/>
      <c r="B87" s="122"/>
      <c r="C87" s="111"/>
      <c r="D87" s="109"/>
      <c r="E87" s="122"/>
      <c r="F87" s="111"/>
      <c r="G87" s="147"/>
      <c r="H87" s="122">
        <v>0</v>
      </c>
      <c r="I87" s="111"/>
      <c r="J87" s="109"/>
      <c r="K87" s="122"/>
      <c r="L87" s="111"/>
      <c r="M87" s="308" t="s">
        <v>422</v>
      </c>
      <c r="N87" s="126">
        <v>100</v>
      </c>
      <c r="O87" s="111"/>
      <c r="P87" s="113" t="s">
        <v>418</v>
      </c>
      <c r="Q87" s="114">
        <v>1300</v>
      </c>
      <c r="R87" s="111"/>
    </row>
    <row r="88" spans="1:18" ht="13.5">
      <c r="A88" s="109"/>
      <c r="B88" s="122"/>
      <c r="C88" s="111"/>
      <c r="D88" s="109"/>
      <c r="E88" s="122"/>
      <c r="F88" s="111"/>
      <c r="G88" s="309"/>
      <c r="H88" s="122"/>
      <c r="I88" s="111"/>
      <c r="J88" s="113"/>
      <c r="K88" s="122"/>
      <c r="L88" s="111"/>
      <c r="M88" s="129" t="s">
        <v>423</v>
      </c>
      <c r="N88" s="122">
        <v>50</v>
      </c>
      <c r="O88" s="111"/>
      <c r="P88" s="113" t="s">
        <v>419</v>
      </c>
      <c r="Q88" s="114">
        <v>450</v>
      </c>
      <c r="R88" s="111"/>
    </row>
    <row r="89" spans="1:18" ht="13.5">
      <c r="A89" s="109"/>
      <c r="B89" s="122"/>
      <c r="C89" s="111"/>
      <c r="D89" s="109"/>
      <c r="E89" s="122"/>
      <c r="F89" s="111"/>
      <c r="G89" s="113"/>
      <c r="H89" s="122"/>
      <c r="I89" s="111"/>
      <c r="J89" s="183"/>
      <c r="K89" s="122"/>
      <c r="L89" s="111"/>
      <c r="M89" s="129" t="s">
        <v>466</v>
      </c>
      <c r="N89" s="122">
        <v>50</v>
      </c>
      <c r="O89" s="111"/>
      <c r="P89" s="113" t="s">
        <v>134</v>
      </c>
      <c r="Q89" s="114">
        <v>850</v>
      </c>
      <c r="R89" s="111"/>
    </row>
    <row r="90" spans="1:18" ht="13.5">
      <c r="A90" s="109"/>
      <c r="B90" s="122"/>
      <c r="C90" s="111"/>
      <c r="D90" s="109"/>
      <c r="E90" s="122"/>
      <c r="F90" s="111"/>
      <c r="G90" s="310"/>
      <c r="H90" s="122"/>
      <c r="I90" s="111"/>
      <c r="J90" s="311"/>
      <c r="K90" s="122"/>
      <c r="L90" s="111"/>
      <c r="M90" s="130" t="s">
        <v>472</v>
      </c>
      <c r="N90" s="122">
        <v>100</v>
      </c>
      <c r="O90" s="111"/>
      <c r="P90" s="113" t="s">
        <v>135</v>
      </c>
      <c r="Q90" s="114">
        <v>1600</v>
      </c>
      <c r="R90" s="111"/>
    </row>
    <row r="91" spans="1:18" ht="13.5">
      <c r="A91" s="109"/>
      <c r="B91" s="122"/>
      <c r="C91" s="111"/>
      <c r="D91" s="312"/>
      <c r="E91" s="122"/>
      <c r="F91" s="111"/>
      <c r="G91" s="310"/>
      <c r="H91" s="122"/>
      <c r="I91" s="111"/>
      <c r="J91" s="129"/>
      <c r="K91" s="122"/>
      <c r="L91" s="111"/>
      <c r="M91" s="183" t="s">
        <v>420</v>
      </c>
      <c r="N91" s="122"/>
      <c r="O91" s="251"/>
      <c r="P91" s="113" t="s">
        <v>371</v>
      </c>
      <c r="Q91" s="114">
        <v>2550</v>
      </c>
      <c r="R91" s="111"/>
    </row>
    <row r="92" spans="1:18" ht="13.5">
      <c r="A92" s="109"/>
      <c r="B92" s="122"/>
      <c r="C92" s="111"/>
      <c r="D92" s="109"/>
      <c r="E92" s="122"/>
      <c r="F92" s="111"/>
      <c r="G92" s="113"/>
      <c r="H92" s="122"/>
      <c r="I92" s="111"/>
      <c r="J92" s="313"/>
      <c r="K92" s="126"/>
      <c r="L92" s="111"/>
      <c r="M92" s="276"/>
      <c r="N92" s="126"/>
      <c r="O92" s="143"/>
      <c r="P92" s="113" t="s">
        <v>260</v>
      </c>
      <c r="Q92" s="114">
        <v>1650</v>
      </c>
      <c r="R92" s="111"/>
    </row>
    <row r="93" spans="1:18" ht="14.25" thickBot="1">
      <c r="A93" s="109"/>
      <c r="B93" s="122"/>
      <c r="C93" s="111"/>
      <c r="D93" s="109"/>
      <c r="E93" s="122"/>
      <c r="F93" s="111"/>
      <c r="G93" s="113"/>
      <c r="H93" s="122"/>
      <c r="I93" s="111"/>
      <c r="J93" s="129"/>
      <c r="K93" s="122"/>
      <c r="L93" s="111"/>
      <c r="M93" s="150" t="s">
        <v>12</v>
      </c>
      <c r="N93" s="149">
        <f>SUM(N85:N92)</f>
        <v>550</v>
      </c>
      <c r="O93" s="137">
        <f>SUM(O85:O92)</f>
        <v>0</v>
      </c>
      <c r="P93" s="127"/>
      <c r="Q93" s="171"/>
      <c r="R93" s="143"/>
    </row>
    <row r="94" spans="1:18" ht="13.5">
      <c r="A94" s="109"/>
      <c r="B94" s="122"/>
      <c r="C94" s="111"/>
      <c r="D94" s="109"/>
      <c r="E94" s="122"/>
      <c r="F94" s="111"/>
      <c r="G94" s="113"/>
      <c r="H94" s="122"/>
      <c r="I94" s="111"/>
      <c r="J94" s="314"/>
      <c r="K94" s="122"/>
      <c r="L94" s="111"/>
      <c r="M94" s="386" t="s">
        <v>344</v>
      </c>
      <c r="N94" s="387"/>
      <c r="O94" s="388"/>
      <c r="P94" s="127"/>
      <c r="Q94" s="171"/>
      <c r="R94" s="143"/>
    </row>
    <row r="95" spans="1:18" ht="14.25" thickBot="1">
      <c r="A95" s="109"/>
      <c r="B95" s="122"/>
      <c r="C95" s="111"/>
      <c r="D95" s="109"/>
      <c r="E95" s="122"/>
      <c r="F95" s="111"/>
      <c r="G95" s="109" t="s">
        <v>132</v>
      </c>
      <c r="H95" s="122"/>
      <c r="I95" s="111"/>
      <c r="J95" s="113"/>
      <c r="K95" s="122"/>
      <c r="L95" s="111"/>
      <c r="M95" s="389"/>
      <c r="N95" s="390"/>
      <c r="O95" s="391"/>
      <c r="P95" s="197"/>
      <c r="Q95" s="136"/>
      <c r="R95" s="139"/>
    </row>
    <row r="96" spans="1:18" ht="13.5">
      <c r="A96" s="109"/>
      <c r="B96" s="122"/>
      <c r="C96" s="111"/>
      <c r="D96" s="189"/>
      <c r="E96" s="122"/>
      <c r="F96" s="111"/>
      <c r="G96" s="109" t="s">
        <v>133</v>
      </c>
      <c r="H96" s="122"/>
      <c r="I96" s="111"/>
      <c r="J96" s="113"/>
      <c r="K96" s="122"/>
      <c r="L96" s="111"/>
      <c r="M96" s="113" t="s">
        <v>342</v>
      </c>
      <c r="N96" s="114">
        <v>500</v>
      </c>
      <c r="O96" s="111"/>
      <c r="P96" s="127"/>
      <c r="Q96" s="171"/>
      <c r="R96" s="143"/>
    </row>
    <row r="97" spans="1:18" ht="13.5">
      <c r="A97" s="134"/>
      <c r="B97" s="135"/>
      <c r="C97" s="139"/>
      <c r="D97" s="134"/>
      <c r="E97" s="135"/>
      <c r="F97" s="139"/>
      <c r="G97" s="147" t="s">
        <v>373</v>
      </c>
      <c r="H97" s="135"/>
      <c r="I97" s="139"/>
      <c r="J97" s="197"/>
      <c r="K97" s="135"/>
      <c r="L97" s="139"/>
      <c r="M97" s="197"/>
      <c r="N97" s="135"/>
      <c r="O97" s="139"/>
      <c r="P97" s="315"/>
      <c r="Q97" s="136"/>
      <c r="R97" s="139"/>
    </row>
    <row r="98" spans="1:18" ht="14.25" thickBot="1">
      <c r="A98" s="198" t="s">
        <v>12</v>
      </c>
      <c r="B98" s="207">
        <f>SUM(B85:B97)</f>
        <v>0</v>
      </c>
      <c r="C98" s="200">
        <f>SUM(C85:C97)</f>
        <v>0</v>
      </c>
      <c r="D98" s="198" t="s">
        <v>12</v>
      </c>
      <c r="E98" s="207">
        <f>SUM(E85:E97)</f>
        <v>2300</v>
      </c>
      <c r="F98" s="200">
        <f>SUM(F85:F97)</f>
        <v>0</v>
      </c>
      <c r="G98" s="198" t="s">
        <v>12</v>
      </c>
      <c r="H98" s="207">
        <f>SUM(H85:H97)</f>
        <v>0</v>
      </c>
      <c r="I98" s="200">
        <f>SUM(I85:I97)</f>
        <v>0</v>
      </c>
      <c r="J98" s="198" t="s">
        <v>12</v>
      </c>
      <c r="K98" s="207">
        <f>SUM(K85:K97)</f>
        <v>0</v>
      </c>
      <c r="L98" s="200">
        <f>SUM(L85:L97)</f>
        <v>0</v>
      </c>
      <c r="M98" s="198" t="s">
        <v>12</v>
      </c>
      <c r="N98" s="207">
        <f>SUM(N96:N97)</f>
        <v>500</v>
      </c>
      <c r="O98" s="200">
        <f>SUM(O96:O97)</f>
        <v>0</v>
      </c>
      <c r="P98" s="198" t="s">
        <v>12</v>
      </c>
      <c r="Q98" s="199">
        <f>SUM(Q85:Q97)</f>
        <v>10650</v>
      </c>
      <c r="R98" s="200">
        <f>SUM(R85:R97)</f>
        <v>0</v>
      </c>
    </row>
    <row r="99" spans="7:14" ht="9" customHeight="1">
      <c r="G99" s="209"/>
      <c r="M99" s="210"/>
      <c r="N99" s="211"/>
    </row>
    <row r="100" ht="13.5"/>
    <row r="101" ht="13.5"/>
    <row r="125" spans="1:18" ht="13.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ht="13.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ht="13.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</sheetData>
  <sheetProtection/>
  <mergeCells count="3">
    <mergeCell ref="F2:I2"/>
    <mergeCell ref="M94:O95"/>
    <mergeCell ref="J36:L37"/>
  </mergeCells>
  <conditionalFormatting sqref="C8:C15 F8:F15 I8:I15 L8:L15 C22:C25 F22:F25 I22:I25 L22:L25 O22:O25 R22:R25 C85:C97 F85:F97 I85:I97 L85:L97 O85:O92 R85:R97 O13:O15 O8:O10 R14:R15 R8:R12 I32:I35 I37:I43 R32:R54 R56">
    <cfRule type="cellIs" priority="26" dxfId="46" operator="greaterThan" stopIfTrue="1">
      <formula>B8</formula>
    </cfRule>
  </conditionalFormatting>
  <conditionalFormatting sqref="C32:C45 F32:F45 L32:L34 C47:C53 F47:F54 I47:I58 L38:L47 O32:O56 O96:O97 C57:C58 F58">
    <cfRule type="cellIs" priority="25" dxfId="46" operator="greaterThan" stopIfTrue="1">
      <formula>B32</formula>
    </cfRule>
  </conditionalFormatting>
  <conditionalFormatting sqref="L48">
    <cfRule type="cellIs" priority="24" dxfId="46" operator="greaterThan" stopIfTrue="1">
      <formula>K48</formula>
    </cfRule>
  </conditionalFormatting>
  <conditionalFormatting sqref="L49 L51 L58:L59 L55 L64">
    <cfRule type="cellIs" priority="31" dxfId="46" operator="greaterThan" stopIfTrue="1">
      <formula>K50</formula>
    </cfRule>
  </conditionalFormatting>
  <conditionalFormatting sqref="L50">
    <cfRule type="cellIs" priority="21" dxfId="46" operator="greaterThan" stopIfTrue="1">
      <formula>K50</formula>
    </cfRule>
  </conditionalFormatting>
  <conditionalFormatting sqref="L53">
    <cfRule type="cellIs" priority="20" dxfId="46" operator="greaterThan" stopIfTrue="1">
      <formula>K53</formula>
    </cfRule>
  </conditionalFormatting>
  <conditionalFormatting sqref="L52">
    <cfRule type="cellIs" priority="19" dxfId="46" operator="greaterThan" stopIfTrue="1">
      <formula>K52</formula>
    </cfRule>
  </conditionalFormatting>
  <conditionalFormatting sqref="L54">
    <cfRule type="cellIs" priority="18" dxfId="46" operator="greaterThan" stopIfTrue="1">
      <formula>K54</formula>
    </cfRule>
  </conditionalFormatting>
  <conditionalFormatting sqref="L62">
    <cfRule type="cellIs" priority="17" dxfId="46" operator="greaterThan" stopIfTrue="1">
      <formula>K62</formula>
    </cfRule>
  </conditionalFormatting>
  <conditionalFormatting sqref="L63">
    <cfRule type="cellIs" priority="16" dxfId="46" operator="greaterThan" stopIfTrue="1">
      <formula>K63</formula>
    </cfRule>
  </conditionalFormatting>
  <conditionalFormatting sqref="L65:L69">
    <cfRule type="cellIs" priority="15" dxfId="46" operator="greaterThan" stopIfTrue="1">
      <formula>K65</formula>
    </cfRule>
  </conditionalFormatting>
  <conditionalFormatting sqref="L61">
    <cfRule type="cellIs" priority="13" dxfId="46" operator="greaterThan" stopIfTrue="1">
      <formula>K61</formula>
    </cfRule>
  </conditionalFormatting>
  <conditionalFormatting sqref="L60">
    <cfRule type="cellIs" priority="12" dxfId="46" operator="greaterThan" stopIfTrue="1">
      <formula>K60</formula>
    </cfRule>
  </conditionalFormatting>
  <conditionalFormatting sqref="L73">
    <cfRule type="cellIs" priority="11" dxfId="46" operator="greaterThan" stopIfTrue="1">
      <formula>K78</formula>
    </cfRule>
  </conditionalFormatting>
  <conditionalFormatting sqref="L71">
    <cfRule type="cellIs" priority="10" dxfId="46" operator="greaterThan" stopIfTrue="1">
      <formula>K71</formula>
    </cfRule>
  </conditionalFormatting>
  <conditionalFormatting sqref="F59">
    <cfRule type="cellIs" priority="9" dxfId="46" operator="greaterThan" stopIfTrue="1">
      <formula>E59</formula>
    </cfRule>
  </conditionalFormatting>
  <conditionalFormatting sqref="O11:O12">
    <cfRule type="cellIs" priority="8" dxfId="46" operator="greaterThan" stopIfTrue="1">
      <formula>N11</formula>
    </cfRule>
  </conditionalFormatting>
  <conditionalFormatting sqref="R13">
    <cfRule type="cellIs" priority="7" dxfId="46" operator="greaterThan" stopIfTrue="1">
      <formula>Q13</formula>
    </cfRule>
  </conditionalFormatting>
  <conditionalFormatting sqref="F55">
    <cfRule type="cellIs" priority="5" dxfId="46" operator="greaterThan" stopIfTrue="1">
      <formula>E55</formula>
    </cfRule>
  </conditionalFormatting>
  <conditionalFormatting sqref="C54:C56">
    <cfRule type="cellIs" priority="4" dxfId="46" operator="greaterThan" stopIfTrue="1">
      <formula>B54</formula>
    </cfRule>
  </conditionalFormatting>
  <conditionalFormatting sqref="L70">
    <cfRule type="cellIs" priority="37" dxfId="46" operator="greaterThan" stopIfTrue="1">
      <formula>備前市・和気郡・倉敷市・玉野市!#REF!</formula>
    </cfRule>
  </conditionalFormatting>
  <conditionalFormatting sqref="I36">
    <cfRule type="cellIs" priority="3" dxfId="46" operator="greaterThan" stopIfTrue="1">
      <formula>H36</formula>
    </cfRule>
  </conditionalFormatting>
  <conditionalFormatting sqref="I44:I45">
    <cfRule type="cellIs" priority="2" dxfId="46" operator="greaterThan" stopIfTrue="1">
      <formula>H44</formula>
    </cfRule>
  </conditionalFormatting>
  <conditionalFormatting sqref="R55">
    <cfRule type="cellIs" priority="1" dxfId="46" operator="greaterThan" stopIfTrue="1">
      <formula>Q55</formula>
    </cfRule>
  </conditionalFormatting>
  <printOptions horizontalCentered="1"/>
  <pageMargins left="0.1968503937007874" right="0.1968503937007874" top="0.5905511811023623" bottom="0" header="0.2755905511811024" footer="0.1968503937007874"/>
  <pageSetup fitToHeight="1" fitToWidth="1" horizontalDpi="600" verticalDpi="600" orientation="portrait" paperSize="9" scale="65" r:id="rId4"/>
  <headerFooter alignWithMargins="0">
    <oddHeader>&amp;L&amp;16折込広告企画書　　岡山県　No．2</oddHeader>
    <oddFooter>&amp;C
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62">
      <selection activeCell="P93" sqref="P93"/>
    </sheetView>
  </sheetViews>
  <sheetFormatPr defaultColWidth="8.875" defaultRowHeight="13.5"/>
  <cols>
    <col min="1" max="1" width="9.00390625" style="120" customWidth="1"/>
    <col min="2" max="2" width="7.375" style="120" customWidth="1"/>
    <col min="3" max="3" width="7.00390625" style="120" customWidth="1"/>
    <col min="4" max="4" width="9.00390625" style="120" customWidth="1"/>
    <col min="5" max="5" width="7.375" style="120" customWidth="1"/>
    <col min="6" max="6" width="7.00390625" style="120" customWidth="1"/>
    <col min="7" max="7" width="9.00390625" style="120" customWidth="1"/>
    <col min="8" max="8" width="7.375" style="120" customWidth="1"/>
    <col min="9" max="9" width="7.00390625" style="120" customWidth="1"/>
    <col min="10" max="10" width="9.00390625" style="120" customWidth="1"/>
    <col min="11" max="11" width="7.375" style="120" customWidth="1"/>
    <col min="12" max="12" width="7.00390625" style="120" customWidth="1"/>
    <col min="13" max="13" width="9.00390625" style="120" customWidth="1"/>
    <col min="14" max="14" width="7.375" style="120" customWidth="1"/>
    <col min="15" max="15" width="7.00390625" style="120" customWidth="1"/>
    <col min="16" max="16" width="9.00390625" style="120" customWidth="1"/>
    <col min="17" max="17" width="7.375" style="120" customWidth="1"/>
    <col min="18" max="18" width="7.00390625" style="120" customWidth="1"/>
    <col min="19" max="19" width="1.625" style="120" customWidth="1"/>
    <col min="20" max="16384" width="8.875" style="120" customWidth="1"/>
  </cols>
  <sheetData>
    <row r="1" spans="1:16" ht="12.75" customHeight="1">
      <c r="A1" s="336" t="s">
        <v>0</v>
      </c>
      <c r="B1" s="337"/>
      <c r="C1" s="337"/>
      <c r="D1" s="338"/>
      <c r="E1" s="338"/>
      <c r="F1" s="339" t="s">
        <v>13</v>
      </c>
      <c r="G1" s="202"/>
      <c r="H1" s="202"/>
      <c r="I1" s="338"/>
      <c r="J1" s="340" t="s">
        <v>1</v>
      </c>
      <c r="K1" s="341" t="s">
        <v>2</v>
      </c>
      <c r="L1" s="202"/>
      <c r="M1" s="338"/>
      <c r="N1" s="341" t="s">
        <v>14</v>
      </c>
      <c r="O1" s="203"/>
      <c r="P1" s="342"/>
    </row>
    <row r="2" spans="1:16" ht="25.5" customHeight="1" thickBot="1">
      <c r="A2" s="343">
        <f>'岡山市・御津郡・赤磐市・瀬戸内市'!A2</f>
        <v>0</v>
      </c>
      <c r="B2" s="344"/>
      <c r="C2" s="344"/>
      <c r="D2" s="345"/>
      <c r="E2" s="346"/>
      <c r="F2" s="392" t="str">
        <f>'岡山市・御津郡・赤磐市・瀬戸内市'!F2</f>
        <v>令和　　　年　　　月　　　日</v>
      </c>
      <c r="G2" s="393"/>
      <c r="H2" s="393"/>
      <c r="I2" s="394"/>
      <c r="J2" s="347">
        <f>'岡山市・御津郡・赤磐市・瀬戸内市'!J2</f>
        <v>0</v>
      </c>
      <c r="K2" s="348">
        <f>'岡山市・御津郡・赤磐市・瀬戸内市'!K2</f>
        <v>0</v>
      </c>
      <c r="L2" s="349"/>
      <c r="M2" s="350"/>
      <c r="N2" s="351"/>
      <c r="O2" s="352"/>
      <c r="P2" s="353"/>
    </row>
    <row r="3" spans="7:16" ht="12.75" customHeight="1" thickBot="1">
      <c r="G3" s="209"/>
      <c r="M3" s="210"/>
      <c r="P3" s="209" t="s">
        <v>296</v>
      </c>
    </row>
    <row r="4" spans="1:16" ht="16.5" customHeight="1" thickBot="1">
      <c r="A4" s="148" t="s">
        <v>591</v>
      </c>
      <c r="B4" s="263"/>
      <c r="C4" s="281" t="s">
        <v>313</v>
      </c>
      <c r="D4" s="282" t="s">
        <v>276</v>
      </c>
      <c r="E4" s="266"/>
      <c r="F4" s="267" t="s">
        <v>3</v>
      </c>
      <c r="G4" s="213">
        <f>SUM(B17,E17,H17,K17,N17,Q17)</f>
        <v>14100</v>
      </c>
      <c r="H4" s="214" t="s">
        <v>4</v>
      </c>
      <c r="I4" s="215">
        <f>SUM(C17,F17,I17,L17,O17,R17)</f>
        <v>0</v>
      </c>
      <c r="J4" s="22"/>
      <c r="K4" s="216"/>
      <c r="L4" s="323" t="s">
        <v>36</v>
      </c>
      <c r="M4" s="324">
        <f>SUM(I4,I19,I28,I42,I59,I72)</f>
        <v>0</v>
      </c>
      <c r="P4" s="245" t="s">
        <v>297</v>
      </c>
    </row>
    <row r="5" ht="3.75" customHeight="1" thickBot="1"/>
    <row r="6" spans="1:18" ht="15.75" customHeight="1">
      <c r="A6" s="221" t="s">
        <v>5</v>
      </c>
      <c r="B6" s="220"/>
      <c r="C6" s="153"/>
      <c r="D6" s="201" t="s">
        <v>6</v>
      </c>
      <c r="E6" s="220"/>
      <c r="F6" s="153"/>
      <c r="G6" s="201" t="s">
        <v>7</v>
      </c>
      <c r="H6" s="220"/>
      <c r="I6" s="153"/>
      <c r="J6" s="201" t="s">
        <v>272</v>
      </c>
      <c r="K6" s="220"/>
      <c r="L6" s="153"/>
      <c r="M6" s="221" t="s">
        <v>335</v>
      </c>
      <c r="N6" s="220"/>
      <c r="O6" s="153"/>
      <c r="P6" s="201" t="s">
        <v>8</v>
      </c>
      <c r="Q6" s="202"/>
      <c r="R6" s="203"/>
    </row>
    <row r="7" spans="1:18" ht="14.25" customHeight="1">
      <c r="A7" s="224" t="s">
        <v>10</v>
      </c>
      <c r="B7" s="225" t="s">
        <v>11</v>
      </c>
      <c r="C7" s="119"/>
      <c r="D7" s="224" t="s">
        <v>10</v>
      </c>
      <c r="E7" s="225" t="s">
        <v>11</v>
      </c>
      <c r="F7" s="119"/>
      <c r="G7" s="224" t="s">
        <v>10</v>
      </c>
      <c r="H7" s="225" t="s">
        <v>11</v>
      </c>
      <c r="I7" s="119"/>
      <c r="J7" s="224" t="s">
        <v>10</v>
      </c>
      <c r="K7" s="225" t="s">
        <v>11</v>
      </c>
      <c r="L7" s="119"/>
      <c r="M7" s="224" t="s">
        <v>10</v>
      </c>
      <c r="N7" s="225" t="s">
        <v>11</v>
      </c>
      <c r="O7" s="119"/>
      <c r="P7" s="204" t="s">
        <v>10</v>
      </c>
      <c r="Q7" s="205" t="s">
        <v>11</v>
      </c>
      <c r="R7" s="321"/>
    </row>
    <row r="8" spans="1:18" ht="13.5">
      <c r="A8" s="109"/>
      <c r="B8" s="110"/>
      <c r="C8" s="111"/>
      <c r="D8" s="109"/>
      <c r="E8" s="110"/>
      <c r="F8" s="111"/>
      <c r="G8" s="109" t="s">
        <v>137</v>
      </c>
      <c r="H8" s="122">
        <v>950</v>
      </c>
      <c r="I8" s="111"/>
      <c r="J8" s="109"/>
      <c r="K8" s="122"/>
      <c r="L8" s="111"/>
      <c r="M8" s="113"/>
      <c r="N8" s="122"/>
      <c r="O8" s="111"/>
      <c r="P8" s="109" t="s">
        <v>261</v>
      </c>
      <c r="Q8" s="114">
        <v>2800</v>
      </c>
      <c r="R8" s="111"/>
    </row>
    <row r="9" spans="1:18" ht="13.5">
      <c r="A9" s="109"/>
      <c r="B9" s="110">
        <v>0</v>
      </c>
      <c r="C9" s="111"/>
      <c r="D9" s="109"/>
      <c r="E9" s="110"/>
      <c r="F9" s="111"/>
      <c r="G9" s="109" t="s">
        <v>136</v>
      </c>
      <c r="H9" s="122">
        <v>1300</v>
      </c>
      <c r="I9" s="111"/>
      <c r="J9" s="109"/>
      <c r="K9" s="122"/>
      <c r="L9" s="111"/>
      <c r="M9" s="109"/>
      <c r="N9" s="122"/>
      <c r="O9" s="111"/>
      <c r="P9" s="109" t="s">
        <v>262</v>
      </c>
      <c r="Q9" s="114">
        <v>3850</v>
      </c>
      <c r="R9" s="111"/>
    </row>
    <row r="10" spans="1:18" ht="13.5">
      <c r="A10" s="109"/>
      <c r="B10" s="122"/>
      <c r="C10" s="111"/>
      <c r="D10" s="109"/>
      <c r="E10" s="122"/>
      <c r="F10" s="111"/>
      <c r="G10" s="113"/>
      <c r="H10" s="122"/>
      <c r="I10" s="111"/>
      <c r="J10" s="113"/>
      <c r="K10" s="122"/>
      <c r="L10" s="111"/>
      <c r="M10" s="113"/>
      <c r="N10" s="122"/>
      <c r="O10" s="111"/>
      <c r="P10" s="113" t="s">
        <v>263</v>
      </c>
      <c r="Q10" s="114">
        <v>2650</v>
      </c>
      <c r="R10" s="111"/>
    </row>
    <row r="11" spans="1:18" ht="13.5">
      <c r="A11" s="160"/>
      <c r="B11" s="122"/>
      <c r="C11" s="111"/>
      <c r="D11" s="109"/>
      <c r="E11" s="122"/>
      <c r="F11" s="111"/>
      <c r="G11" s="113"/>
      <c r="H11" s="122"/>
      <c r="I11" s="111"/>
      <c r="J11" s="113"/>
      <c r="K11" s="122"/>
      <c r="L11" s="111"/>
      <c r="M11" s="113"/>
      <c r="N11" s="122"/>
      <c r="O11" s="111"/>
      <c r="P11" s="113" t="s">
        <v>264</v>
      </c>
      <c r="Q11" s="114">
        <v>1500</v>
      </c>
      <c r="R11" s="111"/>
    </row>
    <row r="12" spans="1:18" ht="13.5">
      <c r="A12" s="109"/>
      <c r="B12" s="122"/>
      <c r="C12" s="111"/>
      <c r="D12" s="109"/>
      <c r="E12" s="122"/>
      <c r="F12" s="111"/>
      <c r="G12" s="113"/>
      <c r="H12" s="122"/>
      <c r="I12" s="111"/>
      <c r="J12" s="113"/>
      <c r="K12" s="122"/>
      <c r="L12" s="111"/>
      <c r="M12" s="113"/>
      <c r="N12" s="122"/>
      <c r="O12" s="111"/>
      <c r="P12" s="113" t="s">
        <v>265</v>
      </c>
      <c r="Q12" s="114">
        <v>400</v>
      </c>
      <c r="R12" s="111"/>
    </row>
    <row r="13" spans="1:18" ht="13.5">
      <c r="A13" s="109"/>
      <c r="B13" s="122"/>
      <c r="C13" s="111"/>
      <c r="D13" s="109"/>
      <c r="E13" s="122"/>
      <c r="F13" s="111"/>
      <c r="G13" s="113"/>
      <c r="H13" s="122"/>
      <c r="I13" s="111"/>
      <c r="J13" s="113"/>
      <c r="K13" s="122"/>
      <c r="L13" s="111"/>
      <c r="M13" s="113"/>
      <c r="N13" s="122"/>
      <c r="O13" s="111"/>
      <c r="P13" s="113" t="s">
        <v>266</v>
      </c>
      <c r="Q13" s="114">
        <v>650</v>
      </c>
      <c r="R13" s="111"/>
    </row>
    <row r="14" spans="1:18" ht="13.5">
      <c r="A14" s="109"/>
      <c r="B14" s="122"/>
      <c r="C14" s="111"/>
      <c r="D14" s="109"/>
      <c r="E14" s="122"/>
      <c r="F14" s="111"/>
      <c r="G14" s="113"/>
      <c r="H14" s="122"/>
      <c r="I14" s="111"/>
      <c r="J14" s="113"/>
      <c r="K14" s="122"/>
      <c r="L14" s="111"/>
      <c r="M14" s="113"/>
      <c r="N14" s="122"/>
      <c r="O14" s="111"/>
      <c r="P14" s="113"/>
      <c r="Q14" s="114"/>
      <c r="R14" s="111"/>
    </row>
    <row r="15" spans="1:18" ht="13.5">
      <c r="A15" s="109"/>
      <c r="B15" s="122"/>
      <c r="C15" s="111"/>
      <c r="D15" s="189"/>
      <c r="E15" s="122"/>
      <c r="F15" s="111"/>
      <c r="G15" s="113"/>
      <c r="H15" s="122"/>
      <c r="I15" s="111"/>
      <c r="J15" s="113"/>
      <c r="K15" s="122"/>
      <c r="L15" s="111"/>
      <c r="M15" s="113"/>
      <c r="N15" s="122"/>
      <c r="O15" s="111"/>
      <c r="P15" s="113"/>
      <c r="Q15" s="114"/>
      <c r="R15" s="111"/>
    </row>
    <row r="16" spans="1:18" ht="13.5">
      <c r="A16" s="134"/>
      <c r="B16" s="135"/>
      <c r="C16" s="139"/>
      <c r="D16" s="134"/>
      <c r="E16" s="135"/>
      <c r="F16" s="139"/>
      <c r="G16" s="197"/>
      <c r="H16" s="135"/>
      <c r="I16" s="139"/>
      <c r="J16" s="197"/>
      <c r="K16" s="135"/>
      <c r="L16" s="139"/>
      <c r="M16" s="197"/>
      <c r="N16" s="135"/>
      <c r="O16" s="139"/>
      <c r="P16" s="197"/>
      <c r="Q16" s="136"/>
      <c r="R16" s="139"/>
    </row>
    <row r="17" spans="1:18" ht="14.25" thickBot="1">
      <c r="A17" s="198" t="s">
        <v>12</v>
      </c>
      <c r="B17" s="207">
        <f>SUM(B8:B15)</f>
        <v>0</v>
      </c>
      <c r="C17" s="200">
        <f>SUM(C8:C15)</f>
        <v>0</v>
      </c>
      <c r="D17" s="198" t="s">
        <v>12</v>
      </c>
      <c r="E17" s="207">
        <f>SUM(E8:E15)</f>
        <v>0</v>
      </c>
      <c r="F17" s="200">
        <f>SUM(F8:F15)</f>
        <v>0</v>
      </c>
      <c r="G17" s="198" t="s">
        <v>12</v>
      </c>
      <c r="H17" s="207">
        <f>SUM(H8:H15)</f>
        <v>2250</v>
      </c>
      <c r="I17" s="200">
        <f>SUM(I8:I15)</f>
        <v>0</v>
      </c>
      <c r="J17" s="198" t="s">
        <v>12</v>
      </c>
      <c r="K17" s="207">
        <f>SUM(K8:K15)</f>
        <v>0</v>
      </c>
      <c r="L17" s="200">
        <f>SUM(L8:L15)</f>
        <v>0</v>
      </c>
      <c r="M17" s="198" t="s">
        <v>12</v>
      </c>
      <c r="N17" s="207">
        <f>SUM(N8:N15)</f>
        <v>0</v>
      </c>
      <c r="O17" s="200">
        <f>SUM(O8:O15)</f>
        <v>0</v>
      </c>
      <c r="P17" s="198" t="s">
        <v>12</v>
      </c>
      <c r="Q17" s="199">
        <f>SUM(Q8:Q15)</f>
        <v>11850</v>
      </c>
      <c r="R17" s="200">
        <f>SUM(R8:R15)</f>
        <v>0</v>
      </c>
    </row>
    <row r="18" spans="1:18" ht="10.5" customHeight="1" thickBot="1">
      <c r="A18" s="235"/>
      <c r="B18" s="236"/>
      <c r="C18" s="237"/>
      <c r="D18" s="235"/>
      <c r="E18" s="236"/>
      <c r="F18" s="237"/>
      <c r="G18" s="235"/>
      <c r="H18" s="316"/>
      <c r="I18" s="240"/>
      <c r="J18" s="235"/>
      <c r="K18" s="236"/>
      <c r="L18" s="237"/>
      <c r="M18" s="235"/>
      <c r="N18" s="236"/>
      <c r="O18" s="237"/>
      <c r="P18" s="235"/>
      <c r="Q18" s="236"/>
      <c r="R18" s="237"/>
    </row>
    <row r="19" spans="1:13" ht="16.5" customHeight="1" thickBot="1">
      <c r="A19" s="148" t="s">
        <v>591</v>
      </c>
      <c r="B19" s="263"/>
      <c r="C19" s="281" t="s">
        <v>314</v>
      </c>
      <c r="D19" s="282" t="s">
        <v>138</v>
      </c>
      <c r="E19" s="266"/>
      <c r="F19" s="267" t="s">
        <v>3</v>
      </c>
      <c r="G19" s="213">
        <f>SUM(B26,E26,H26,K26,N26,Q26)</f>
        <v>3800</v>
      </c>
      <c r="H19" s="214" t="s">
        <v>4</v>
      </c>
      <c r="I19" s="215">
        <f>SUM(C26,F26,I26,L26,O26,R26)</f>
        <v>0</v>
      </c>
      <c r="J19" s="22"/>
      <c r="K19" s="216"/>
      <c r="L19" s="317"/>
      <c r="M19" s="317"/>
    </row>
    <row r="20" ht="3.75" customHeight="1" thickBot="1"/>
    <row r="21" spans="1:18" ht="15.75" customHeight="1">
      <c r="A21" s="221" t="s">
        <v>5</v>
      </c>
      <c r="B21" s="220"/>
      <c r="C21" s="153"/>
      <c r="D21" s="201" t="s">
        <v>6</v>
      </c>
      <c r="E21" s="220"/>
      <c r="F21" s="153"/>
      <c r="G21" s="201" t="s">
        <v>7</v>
      </c>
      <c r="H21" s="220"/>
      <c r="I21" s="153"/>
      <c r="J21" s="201" t="s">
        <v>273</v>
      </c>
      <c r="K21" s="220"/>
      <c r="L21" s="153"/>
      <c r="M21" s="221" t="s">
        <v>335</v>
      </c>
      <c r="N21" s="220"/>
      <c r="O21" s="153"/>
      <c r="P21" s="201" t="s">
        <v>8</v>
      </c>
      <c r="Q21" s="202"/>
      <c r="R21" s="203"/>
    </row>
    <row r="22" spans="1:18" ht="14.25" customHeight="1">
      <c r="A22" s="224" t="s">
        <v>10</v>
      </c>
      <c r="B22" s="225" t="s">
        <v>11</v>
      </c>
      <c r="C22" s="119"/>
      <c r="D22" s="224" t="s">
        <v>10</v>
      </c>
      <c r="E22" s="225" t="s">
        <v>11</v>
      </c>
      <c r="F22" s="119"/>
      <c r="G22" s="224" t="s">
        <v>10</v>
      </c>
      <c r="H22" s="225" t="s">
        <v>11</v>
      </c>
      <c r="I22" s="119"/>
      <c r="J22" s="224" t="s">
        <v>10</v>
      </c>
      <c r="K22" s="225" t="s">
        <v>11</v>
      </c>
      <c r="L22" s="119"/>
      <c r="M22" s="224" t="s">
        <v>10</v>
      </c>
      <c r="N22" s="225" t="s">
        <v>11</v>
      </c>
      <c r="O22" s="119"/>
      <c r="P22" s="204" t="s">
        <v>10</v>
      </c>
      <c r="Q22" s="205" t="s">
        <v>11</v>
      </c>
      <c r="R22" s="206"/>
    </row>
    <row r="23" spans="1:18" ht="13.5">
      <c r="A23" s="109"/>
      <c r="B23" s="110"/>
      <c r="C23" s="111"/>
      <c r="D23" s="109"/>
      <c r="E23" s="110"/>
      <c r="F23" s="111"/>
      <c r="G23" s="109" t="s">
        <v>139</v>
      </c>
      <c r="H23" s="122">
        <v>100</v>
      </c>
      <c r="I23" s="111"/>
      <c r="J23" s="109" t="s">
        <v>139</v>
      </c>
      <c r="K23" s="122">
        <v>50</v>
      </c>
      <c r="L23" s="111"/>
      <c r="M23" s="109" t="s">
        <v>343</v>
      </c>
      <c r="N23" s="122">
        <v>150</v>
      </c>
      <c r="O23" s="111"/>
      <c r="P23" s="109" t="s">
        <v>141</v>
      </c>
      <c r="Q23" s="114">
        <v>750</v>
      </c>
      <c r="R23" s="111"/>
    </row>
    <row r="24" spans="1:18" ht="13.5">
      <c r="A24" s="109"/>
      <c r="B24" s="110"/>
      <c r="C24" s="111"/>
      <c r="D24" s="109"/>
      <c r="E24" s="110"/>
      <c r="F24" s="111"/>
      <c r="G24" s="109" t="s">
        <v>140</v>
      </c>
      <c r="H24" s="122">
        <v>650</v>
      </c>
      <c r="I24" s="111"/>
      <c r="J24" s="109"/>
      <c r="K24" s="122"/>
      <c r="L24" s="111"/>
      <c r="M24" s="109"/>
      <c r="N24" s="122"/>
      <c r="O24" s="111"/>
      <c r="P24" s="109" t="s">
        <v>142</v>
      </c>
      <c r="Q24" s="114">
        <v>2100</v>
      </c>
      <c r="R24" s="111"/>
    </row>
    <row r="25" spans="1:18" ht="13.5">
      <c r="A25" s="134"/>
      <c r="B25" s="135"/>
      <c r="C25" s="139"/>
      <c r="D25" s="134"/>
      <c r="E25" s="135"/>
      <c r="F25" s="139"/>
      <c r="G25" s="197"/>
      <c r="H25" s="135"/>
      <c r="I25" s="139"/>
      <c r="J25" s="197"/>
      <c r="K25" s="135"/>
      <c r="L25" s="139"/>
      <c r="M25" s="197"/>
      <c r="N25" s="135"/>
      <c r="O25" s="139"/>
      <c r="P25" s="134"/>
      <c r="Q25" s="136"/>
      <c r="R25" s="139"/>
    </row>
    <row r="26" spans="1:18" ht="14.25" thickBot="1">
      <c r="A26" s="198" t="s">
        <v>12</v>
      </c>
      <c r="B26" s="207">
        <f>SUM(B23:B25)</f>
        <v>0</v>
      </c>
      <c r="C26" s="200">
        <f>SUM(C23:C25)</f>
        <v>0</v>
      </c>
      <c r="D26" s="198" t="s">
        <v>12</v>
      </c>
      <c r="E26" s="207">
        <f>SUM(E23:E25)</f>
        <v>0</v>
      </c>
      <c r="F26" s="200">
        <f>SUM(F23:F25)</f>
        <v>0</v>
      </c>
      <c r="G26" s="198" t="s">
        <v>12</v>
      </c>
      <c r="H26" s="207">
        <f>SUM(H23:H25)</f>
        <v>750</v>
      </c>
      <c r="I26" s="200">
        <f>SUM(I23:I25)</f>
        <v>0</v>
      </c>
      <c r="J26" s="198" t="s">
        <v>12</v>
      </c>
      <c r="K26" s="207">
        <f>SUM(K23:K25)</f>
        <v>50</v>
      </c>
      <c r="L26" s="200">
        <f>SUM(L23:L25)</f>
        <v>0</v>
      </c>
      <c r="M26" s="198" t="s">
        <v>12</v>
      </c>
      <c r="N26" s="207">
        <f>SUM(N23:N25)</f>
        <v>150</v>
      </c>
      <c r="O26" s="200">
        <f>SUM(O23:O25)</f>
        <v>0</v>
      </c>
      <c r="P26" s="198" t="s">
        <v>12</v>
      </c>
      <c r="Q26" s="199">
        <f>SUM(Q23:Q25)</f>
        <v>2850</v>
      </c>
      <c r="R26" s="200">
        <f>SUM(R23:R25)</f>
        <v>0</v>
      </c>
    </row>
    <row r="27" spans="7:14" ht="10.5" customHeight="1" thickBot="1">
      <c r="G27" s="209"/>
      <c r="M27" s="210"/>
      <c r="N27" s="211"/>
    </row>
    <row r="28" spans="1:14" ht="16.5" customHeight="1" thickBot="1">
      <c r="A28" s="148" t="s">
        <v>591</v>
      </c>
      <c r="B28" s="263"/>
      <c r="C28" s="281" t="s">
        <v>315</v>
      </c>
      <c r="D28" s="282" t="s">
        <v>277</v>
      </c>
      <c r="E28" s="266"/>
      <c r="F28" s="267" t="s">
        <v>3</v>
      </c>
      <c r="G28" s="213">
        <f>SUM(B40,E40,H40,K40,N40,Q40)</f>
        <v>13500</v>
      </c>
      <c r="H28" s="214" t="s">
        <v>4</v>
      </c>
      <c r="I28" s="215">
        <f>SUM(C40,F40,I40,L40,O40,R40)</f>
        <v>0</v>
      </c>
      <c r="J28" s="22"/>
      <c r="K28" s="216"/>
      <c r="L28" s="217"/>
      <c r="M28" s="243"/>
      <c r="N28" s="219"/>
    </row>
    <row r="29" ht="3.75" customHeight="1" thickBot="1"/>
    <row r="30" spans="1:18" ht="15.75" customHeight="1">
      <c r="A30" s="221" t="s">
        <v>5</v>
      </c>
      <c r="B30" s="220"/>
      <c r="C30" s="153"/>
      <c r="D30" s="201" t="s">
        <v>6</v>
      </c>
      <c r="E30" s="220"/>
      <c r="F30" s="153"/>
      <c r="G30" s="201" t="s">
        <v>7</v>
      </c>
      <c r="H30" s="220"/>
      <c r="I30" s="153"/>
      <c r="J30" s="221" t="s">
        <v>335</v>
      </c>
      <c r="K30" s="220"/>
      <c r="L30" s="153"/>
      <c r="M30" s="221" t="s">
        <v>9</v>
      </c>
      <c r="N30" s="220"/>
      <c r="O30" s="153"/>
      <c r="P30" s="201" t="s">
        <v>8</v>
      </c>
      <c r="Q30" s="202"/>
      <c r="R30" s="203"/>
    </row>
    <row r="31" spans="1:18" ht="14.25" customHeight="1">
      <c r="A31" s="224" t="s">
        <v>10</v>
      </c>
      <c r="B31" s="225" t="s">
        <v>11</v>
      </c>
      <c r="C31" s="119"/>
      <c r="D31" s="224" t="s">
        <v>10</v>
      </c>
      <c r="E31" s="225" t="s">
        <v>11</v>
      </c>
      <c r="F31" s="119"/>
      <c r="G31" s="224" t="s">
        <v>10</v>
      </c>
      <c r="H31" s="225" t="s">
        <v>11</v>
      </c>
      <c r="I31" s="119"/>
      <c r="J31" s="224" t="s">
        <v>10</v>
      </c>
      <c r="K31" s="225" t="s">
        <v>11</v>
      </c>
      <c r="L31" s="119"/>
      <c r="M31" s="224" t="s">
        <v>10</v>
      </c>
      <c r="N31" s="225" t="s">
        <v>11</v>
      </c>
      <c r="O31" s="119"/>
      <c r="P31" s="204" t="s">
        <v>10</v>
      </c>
      <c r="Q31" s="228" t="s">
        <v>11</v>
      </c>
      <c r="R31" s="229"/>
    </row>
    <row r="32" spans="1:18" ht="13.5">
      <c r="A32" s="109" t="s">
        <v>143</v>
      </c>
      <c r="B32" s="110">
        <v>150</v>
      </c>
      <c r="C32" s="111"/>
      <c r="D32" s="109"/>
      <c r="E32" s="110"/>
      <c r="F32" s="111"/>
      <c r="G32" s="109" t="s">
        <v>143</v>
      </c>
      <c r="H32" s="122">
        <v>750</v>
      </c>
      <c r="I32" s="111"/>
      <c r="J32" s="109" t="s">
        <v>345</v>
      </c>
      <c r="K32" s="122">
        <v>200</v>
      </c>
      <c r="L32" s="111"/>
      <c r="M32" s="109" t="s">
        <v>145</v>
      </c>
      <c r="N32" s="122">
        <v>900</v>
      </c>
      <c r="O32" s="111"/>
      <c r="P32" s="109" t="s">
        <v>143</v>
      </c>
      <c r="Q32" s="112">
        <v>3650</v>
      </c>
      <c r="R32" s="111"/>
    </row>
    <row r="33" spans="1:18" ht="13.5">
      <c r="A33" s="109"/>
      <c r="B33" s="110"/>
      <c r="C33" s="111"/>
      <c r="D33" s="109"/>
      <c r="E33" s="110"/>
      <c r="F33" s="111"/>
      <c r="G33" s="109" t="s">
        <v>144</v>
      </c>
      <c r="H33" s="122">
        <v>800</v>
      </c>
      <c r="I33" s="111"/>
      <c r="J33" s="109" t="s">
        <v>523</v>
      </c>
      <c r="K33" s="122">
        <v>100</v>
      </c>
      <c r="L33" s="111"/>
      <c r="M33" s="109" t="s">
        <v>146</v>
      </c>
      <c r="N33" s="122">
        <v>750</v>
      </c>
      <c r="O33" s="111"/>
      <c r="P33" s="335" t="s">
        <v>470</v>
      </c>
      <c r="Q33" s="114">
        <v>900</v>
      </c>
      <c r="R33" s="111"/>
    </row>
    <row r="34" spans="1:18" ht="13.5">
      <c r="A34" s="160"/>
      <c r="B34" s="122"/>
      <c r="C34" s="111"/>
      <c r="D34" s="109"/>
      <c r="E34" s="122"/>
      <c r="F34" s="111"/>
      <c r="G34" s="109" t="s">
        <v>522</v>
      </c>
      <c r="H34" s="122">
        <v>200</v>
      </c>
      <c r="I34" s="111"/>
      <c r="J34" s="109"/>
      <c r="K34" s="122"/>
      <c r="L34" s="111"/>
      <c r="M34" s="113"/>
      <c r="N34" s="122"/>
      <c r="O34" s="111"/>
      <c r="P34" s="335" t="s">
        <v>471</v>
      </c>
      <c r="Q34" s="114">
        <v>750</v>
      </c>
      <c r="R34" s="111"/>
    </row>
    <row r="35" spans="1:18" ht="13.5">
      <c r="A35" s="109"/>
      <c r="B35" s="122"/>
      <c r="C35" s="111"/>
      <c r="D35" s="109"/>
      <c r="E35" s="122"/>
      <c r="F35" s="111"/>
      <c r="G35" s="109"/>
      <c r="H35" s="122"/>
      <c r="I35" s="111"/>
      <c r="J35" s="113"/>
      <c r="K35" s="122"/>
      <c r="L35" s="111"/>
      <c r="M35" s="113"/>
      <c r="N35" s="122"/>
      <c r="O35" s="111"/>
      <c r="P35" s="113" t="s">
        <v>267</v>
      </c>
      <c r="Q35" s="114">
        <v>1400</v>
      </c>
      <c r="R35" s="111"/>
    </row>
    <row r="36" spans="1:18" ht="13.5">
      <c r="A36" s="109"/>
      <c r="B36" s="122"/>
      <c r="C36" s="111"/>
      <c r="D36" s="109"/>
      <c r="E36" s="122"/>
      <c r="F36" s="111"/>
      <c r="G36" s="113"/>
      <c r="H36" s="122"/>
      <c r="I36" s="111"/>
      <c r="J36" s="113"/>
      <c r="K36" s="122"/>
      <c r="L36" s="111"/>
      <c r="M36" s="113"/>
      <c r="N36" s="122"/>
      <c r="O36" s="111"/>
      <c r="P36" s="113" t="s">
        <v>268</v>
      </c>
      <c r="Q36" s="114">
        <v>600</v>
      </c>
      <c r="R36" s="111"/>
    </row>
    <row r="37" spans="1:18" ht="13.5">
      <c r="A37" s="109"/>
      <c r="B37" s="122"/>
      <c r="C37" s="111"/>
      <c r="D37" s="189"/>
      <c r="E37" s="122"/>
      <c r="F37" s="111"/>
      <c r="G37" s="113"/>
      <c r="H37" s="122"/>
      <c r="I37" s="111"/>
      <c r="J37" s="113"/>
      <c r="K37" s="122"/>
      <c r="L37" s="111"/>
      <c r="M37" s="113"/>
      <c r="N37" s="122"/>
      <c r="O37" s="111"/>
      <c r="P37" s="113" t="s">
        <v>269</v>
      </c>
      <c r="Q37" s="114">
        <v>500</v>
      </c>
      <c r="R37" s="111"/>
    </row>
    <row r="38" spans="1:18" ht="13.5">
      <c r="A38" s="109"/>
      <c r="B38" s="122"/>
      <c r="C38" s="111"/>
      <c r="D38" s="109"/>
      <c r="E38" s="122"/>
      <c r="F38" s="111"/>
      <c r="G38" s="113"/>
      <c r="H38" s="122"/>
      <c r="I38" s="111"/>
      <c r="J38" s="113"/>
      <c r="K38" s="122"/>
      <c r="L38" s="111"/>
      <c r="M38" s="113"/>
      <c r="N38" s="122"/>
      <c r="O38" s="111"/>
      <c r="P38" s="113" t="s">
        <v>270</v>
      </c>
      <c r="Q38" s="114">
        <v>200</v>
      </c>
      <c r="R38" s="111"/>
    </row>
    <row r="39" spans="1:18" ht="13.5">
      <c r="A39" s="283"/>
      <c r="B39" s="135"/>
      <c r="C39" s="139"/>
      <c r="D39" s="283"/>
      <c r="E39" s="135"/>
      <c r="F39" s="139"/>
      <c r="G39" s="197"/>
      <c r="H39" s="135"/>
      <c r="I39" s="139"/>
      <c r="J39" s="197"/>
      <c r="K39" s="135"/>
      <c r="L39" s="139"/>
      <c r="M39" s="197"/>
      <c r="N39" s="135"/>
      <c r="O39" s="139"/>
      <c r="P39" s="197" t="s">
        <v>519</v>
      </c>
      <c r="Q39" s="136">
        <v>1650</v>
      </c>
      <c r="R39" s="139"/>
    </row>
    <row r="40" spans="1:18" ht="14.25" thickBot="1">
      <c r="A40" s="198" t="s">
        <v>12</v>
      </c>
      <c r="B40" s="207">
        <f>SUM(B32:B39)</f>
        <v>150</v>
      </c>
      <c r="C40" s="200">
        <f>SUM(C32:C39)</f>
        <v>0</v>
      </c>
      <c r="D40" s="198" t="s">
        <v>12</v>
      </c>
      <c r="E40" s="207">
        <f>SUM(E32:E39)</f>
        <v>0</v>
      </c>
      <c r="F40" s="200">
        <f>SUM(F32:F39)</f>
        <v>0</v>
      </c>
      <c r="G40" s="198" t="s">
        <v>12</v>
      </c>
      <c r="H40" s="207">
        <f>SUM(H32:H39)</f>
        <v>1750</v>
      </c>
      <c r="I40" s="200">
        <f>SUM(I32:I39)</f>
        <v>0</v>
      </c>
      <c r="J40" s="198" t="s">
        <v>12</v>
      </c>
      <c r="K40" s="207">
        <f>SUM(K32:K39)</f>
        <v>300</v>
      </c>
      <c r="L40" s="200">
        <f>SUM(L32:L39)</f>
        <v>0</v>
      </c>
      <c r="M40" s="198" t="s">
        <v>12</v>
      </c>
      <c r="N40" s="207">
        <f>SUM(N32:N39)</f>
        <v>1650</v>
      </c>
      <c r="O40" s="200">
        <f>SUM(O32:O39)</f>
        <v>0</v>
      </c>
      <c r="P40" s="198" t="s">
        <v>12</v>
      </c>
      <c r="Q40" s="199">
        <f>SUM(Q32:Q39)</f>
        <v>9650</v>
      </c>
      <c r="R40" s="200">
        <f>SUM(R32:R39)</f>
        <v>0</v>
      </c>
    </row>
    <row r="41" spans="7:14" ht="10.5" customHeight="1" thickBot="1">
      <c r="G41" s="209"/>
      <c r="M41" s="210"/>
      <c r="N41" s="211"/>
    </row>
    <row r="42" spans="1:14" ht="16.5" customHeight="1" thickBot="1">
      <c r="A42" s="148" t="s">
        <v>591</v>
      </c>
      <c r="B42" s="263"/>
      <c r="C42" s="281" t="s">
        <v>316</v>
      </c>
      <c r="D42" s="282" t="s">
        <v>278</v>
      </c>
      <c r="E42" s="266"/>
      <c r="F42" s="267" t="s">
        <v>3</v>
      </c>
      <c r="G42" s="213">
        <f>SUM(B57,E57,H57,K57,N57,Q57)</f>
        <v>9600</v>
      </c>
      <c r="H42" s="214" t="s">
        <v>4</v>
      </c>
      <c r="I42" s="215">
        <f>SUM(C57,F57,I57,L57,O57,R57)</f>
        <v>0</v>
      </c>
      <c r="J42" s="22"/>
      <c r="K42" s="216"/>
      <c r="L42" s="217"/>
      <c r="M42" s="243"/>
      <c r="N42" s="219"/>
    </row>
    <row r="43" ht="3.75" customHeight="1" thickBot="1"/>
    <row r="44" spans="1:18" ht="15.75" customHeight="1">
      <c r="A44" s="221" t="s">
        <v>5</v>
      </c>
      <c r="B44" s="220"/>
      <c r="C44" s="153"/>
      <c r="D44" s="201" t="s">
        <v>6</v>
      </c>
      <c r="E44" s="220"/>
      <c r="F44" s="153"/>
      <c r="G44" s="201" t="s">
        <v>7</v>
      </c>
      <c r="H44" s="220"/>
      <c r="I44" s="153"/>
      <c r="J44" s="221" t="s">
        <v>335</v>
      </c>
      <c r="K44" s="220"/>
      <c r="L44" s="153"/>
      <c r="M44" s="221" t="s">
        <v>9</v>
      </c>
      <c r="N44" s="220"/>
      <c r="O44" s="153"/>
      <c r="P44" s="201" t="s">
        <v>8</v>
      </c>
      <c r="Q44" s="202"/>
      <c r="R44" s="203"/>
    </row>
    <row r="45" spans="1:18" ht="14.25" customHeight="1">
      <c r="A45" s="224" t="s">
        <v>10</v>
      </c>
      <c r="B45" s="225" t="s">
        <v>11</v>
      </c>
      <c r="C45" s="119"/>
      <c r="D45" s="224" t="s">
        <v>10</v>
      </c>
      <c r="E45" s="225" t="s">
        <v>11</v>
      </c>
      <c r="F45" s="119"/>
      <c r="G45" s="224" t="s">
        <v>10</v>
      </c>
      <c r="H45" s="225" t="s">
        <v>11</v>
      </c>
      <c r="I45" s="119"/>
      <c r="J45" s="224" t="s">
        <v>10</v>
      </c>
      <c r="K45" s="225" t="s">
        <v>11</v>
      </c>
      <c r="L45" s="119"/>
      <c r="M45" s="224" t="s">
        <v>10</v>
      </c>
      <c r="N45" s="225" t="s">
        <v>11</v>
      </c>
      <c r="O45" s="119"/>
      <c r="P45" s="204" t="s">
        <v>10</v>
      </c>
      <c r="Q45" s="205" t="s">
        <v>11</v>
      </c>
      <c r="R45" s="321"/>
    </row>
    <row r="46" spans="1:18" ht="13.5">
      <c r="A46" s="109"/>
      <c r="B46" s="110"/>
      <c r="C46" s="111"/>
      <c r="D46" s="109"/>
      <c r="E46" s="110"/>
      <c r="F46" s="111"/>
      <c r="G46" s="109" t="s">
        <v>147</v>
      </c>
      <c r="H46" s="122">
        <v>500</v>
      </c>
      <c r="I46" s="111"/>
      <c r="J46" s="109" t="s">
        <v>346</v>
      </c>
      <c r="K46" s="122">
        <v>200</v>
      </c>
      <c r="L46" s="111"/>
      <c r="M46" s="109" t="s">
        <v>147</v>
      </c>
      <c r="N46" s="122">
        <v>1200</v>
      </c>
      <c r="O46" s="111"/>
      <c r="P46" s="109" t="s">
        <v>249</v>
      </c>
      <c r="Q46" s="114">
        <v>1400</v>
      </c>
      <c r="R46" s="111"/>
    </row>
    <row r="47" spans="1:18" ht="13.5">
      <c r="A47" s="109"/>
      <c r="B47" s="110"/>
      <c r="C47" s="111"/>
      <c r="D47" s="109"/>
      <c r="E47" s="110"/>
      <c r="F47" s="111"/>
      <c r="G47" s="109" t="s">
        <v>148</v>
      </c>
      <c r="H47" s="122">
        <v>600</v>
      </c>
      <c r="I47" s="111"/>
      <c r="J47" s="109" t="s">
        <v>347</v>
      </c>
      <c r="K47" s="122">
        <v>100</v>
      </c>
      <c r="L47" s="111"/>
      <c r="M47" s="113" t="s">
        <v>150</v>
      </c>
      <c r="N47" s="122">
        <v>450</v>
      </c>
      <c r="O47" s="111"/>
      <c r="P47" s="109" t="s">
        <v>481</v>
      </c>
      <c r="Q47" s="114">
        <v>1000</v>
      </c>
      <c r="R47" s="111"/>
    </row>
    <row r="48" spans="1:18" ht="13.5">
      <c r="A48" s="109"/>
      <c r="B48" s="122"/>
      <c r="C48" s="111"/>
      <c r="D48" s="109"/>
      <c r="E48" s="122"/>
      <c r="F48" s="111"/>
      <c r="G48" s="113" t="s">
        <v>149</v>
      </c>
      <c r="H48" s="122">
        <v>200</v>
      </c>
      <c r="I48" s="111"/>
      <c r="J48" s="113"/>
      <c r="K48" s="122"/>
      <c r="L48" s="111"/>
      <c r="M48" s="113"/>
      <c r="N48" s="122"/>
      <c r="O48" s="111"/>
      <c r="P48" s="113"/>
      <c r="Q48" s="114"/>
      <c r="R48" s="111"/>
    </row>
    <row r="49" spans="1:18" ht="13.5">
      <c r="A49" s="109"/>
      <c r="B49" s="122"/>
      <c r="C49" s="111"/>
      <c r="D49" s="109"/>
      <c r="E49" s="122"/>
      <c r="F49" s="111"/>
      <c r="G49" s="113"/>
      <c r="H49" s="122"/>
      <c r="I49" s="111"/>
      <c r="J49" s="113"/>
      <c r="K49" s="122"/>
      <c r="L49" s="111"/>
      <c r="M49" s="113"/>
      <c r="N49" s="122"/>
      <c r="O49" s="111"/>
      <c r="P49" s="113" t="s">
        <v>151</v>
      </c>
      <c r="Q49" s="114">
        <v>400</v>
      </c>
      <c r="R49" s="111"/>
    </row>
    <row r="50" spans="1:18" ht="13.5">
      <c r="A50" s="109"/>
      <c r="B50" s="122"/>
      <c r="C50" s="111"/>
      <c r="D50" s="109"/>
      <c r="E50" s="122"/>
      <c r="F50" s="111"/>
      <c r="G50" s="113"/>
      <c r="H50" s="122"/>
      <c r="I50" s="111"/>
      <c r="J50" s="113"/>
      <c r="K50" s="122"/>
      <c r="L50" s="111"/>
      <c r="M50" s="238"/>
      <c r="N50" s="122"/>
      <c r="O50" s="111"/>
      <c r="P50" s="113" t="s">
        <v>152</v>
      </c>
      <c r="Q50" s="114">
        <v>350</v>
      </c>
      <c r="R50" s="111"/>
    </row>
    <row r="51" spans="1:18" ht="13.5">
      <c r="A51" s="109"/>
      <c r="B51" s="122"/>
      <c r="C51" s="111"/>
      <c r="D51" s="189"/>
      <c r="E51" s="122"/>
      <c r="F51" s="111"/>
      <c r="G51" s="113"/>
      <c r="H51" s="122"/>
      <c r="I51" s="111"/>
      <c r="J51" s="113"/>
      <c r="K51" s="122"/>
      <c r="L51" s="111"/>
      <c r="M51" s="113"/>
      <c r="N51" s="122"/>
      <c r="O51" s="111"/>
      <c r="P51" s="113" t="s">
        <v>153</v>
      </c>
      <c r="Q51" s="114">
        <v>350</v>
      </c>
      <c r="R51" s="111"/>
    </row>
    <row r="52" spans="1:18" ht="13.5">
      <c r="A52" s="109"/>
      <c r="B52" s="122"/>
      <c r="C52" s="111"/>
      <c r="D52" s="109"/>
      <c r="E52" s="122"/>
      <c r="F52" s="111"/>
      <c r="G52" s="113"/>
      <c r="H52" s="122"/>
      <c r="I52" s="111"/>
      <c r="J52" s="113"/>
      <c r="K52" s="122"/>
      <c r="L52" s="111"/>
      <c r="M52" s="113"/>
      <c r="N52" s="122"/>
      <c r="O52" s="111"/>
      <c r="P52" s="113" t="s">
        <v>154</v>
      </c>
      <c r="Q52" s="114">
        <v>1200</v>
      </c>
      <c r="R52" s="111"/>
    </row>
    <row r="53" spans="1:18" ht="13.5">
      <c r="A53" s="109"/>
      <c r="B53" s="122"/>
      <c r="C53" s="111"/>
      <c r="D53" s="109"/>
      <c r="E53" s="122"/>
      <c r="F53" s="111"/>
      <c r="G53" s="113"/>
      <c r="H53" s="122"/>
      <c r="I53" s="111"/>
      <c r="J53" s="113"/>
      <c r="K53" s="122"/>
      <c r="L53" s="111"/>
      <c r="M53" s="113"/>
      <c r="N53" s="122"/>
      <c r="O53" s="111"/>
      <c r="P53" s="113" t="s">
        <v>368</v>
      </c>
      <c r="Q53" s="114">
        <v>800</v>
      </c>
      <c r="R53" s="111"/>
    </row>
    <row r="54" spans="1:18" ht="13.5">
      <c r="A54" s="109"/>
      <c r="B54" s="122"/>
      <c r="C54" s="111"/>
      <c r="D54" s="109"/>
      <c r="E54" s="122"/>
      <c r="F54" s="111"/>
      <c r="G54" s="113"/>
      <c r="H54" s="122"/>
      <c r="I54" s="111"/>
      <c r="J54" s="113"/>
      <c r="K54" s="122"/>
      <c r="L54" s="111"/>
      <c r="M54" s="113"/>
      <c r="N54" s="122"/>
      <c r="O54" s="111"/>
      <c r="P54" s="113"/>
      <c r="Q54" s="114"/>
      <c r="R54" s="111"/>
    </row>
    <row r="55" spans="1:18" ht="13.5">
      <c r="A55" s="109"/>
      <c r="B55" s="122"/>
      <c r="C55" s="111"/>
      <c r="D55" s="109"/>
      <c r="E55" s="122"/>
      <c r="F55" s="111"/>
      <c r="G55" s="113"/>
      <c r="H55" s="122"/>
      <c r="I55" s="111"/>
      <c r="J55" s="113"/>
      <c r="K55" s="122"/>
      <c r="L55" s="111"/>
      <c r="M55" s="113"/>
      <c r="N55" s="122"/>
      <c r="O55" s="111"/>
      <c r="P55" s="113" t="s">
        <v>483</v>
      </c>
      <c r="Q55" s="114">
        <v>50</v>
      </c>
      <c r="R55" s="111"/>
    </row>
    <row r="56" spans="1:18" ht="13.5">
      <c r="A56" s="134"/>
      <c r="B56" s="135"/>
      <c r="C56" s="139"/>
      <c r="D56" s="134"/>
      <c r="E56" s="135"/>
      <c r="F56" s="139"/>
      <c r="G56" s="197"/>
      <c r="H56" s="135"/>
      <c r="I56" s="139"/>
      <c r="J56" s="197"/>
      <c r="K56" s="135"/>
      <c r="L56" s="139"/>
      <c r="M56" s="197"/>
      <c r="N56" s="135"/>
      <c r="O56" s="139"/>
      <c r="P56" s="113" t="s">
        <v>394</v>
      </c>
      <c r="Q56" s="114">
        <v>800</v>
      </c>
      <c r="R56" s="111"/>
    </row>
    <row r="57" spans="1:18" ht="14.25" thickBot="1">
      <c r="A57" s="198" t="s">
        <v>12</v>
      </c>
      <c r="B57" s="207">
        <f>SUM(B46:B56)</f>
        <v>0</v>
      </c>
      <c r="C57" s="200">
        <f>SUM(C46:C56)</f>
        <v>0</v>
      </c>
      <c r="D57" s="198" t="s">
        <v>12</v>
      </c>
      <c r="E57" s="207">
        <f>SUM(E46:E56)</f>
        <v>0</v>
      </c>
      <c r="F57" s="200">
        <f>SUM(F46:F56)</f>
        <v>0</v>
      </c>
      <c r="G57" s="198" t="s">
        <v>12</v>
      </c>
      <c r="H57" s="207">
        <f>SUM(H46:H56)</f>
        <v>1300</v>
      </c>
      <c r="I57" s="200">
        <f>SUM(I46:I56)</f>
        <v>0</v>
      </c>
      <c r="J57" s="198" t="s">
        <v>12</v>
      </c>
      <c r="K57" s="207">
        <f>SUM(K46:K56)</f>
        <v>300</v>
      </c>
      <c r="L57" s="200">
        <f>SUM(L46:L56)</f>
        <v>0</v>
      </c>
      <c r="M57" s="198" t="s">
        <v>12</v>
      </c>
      <c r="N57" s="207">
        <f>SUM(N46:N56)</f>
        <v>1650</v>
      </c>
      <c r="O57" s="200">
        <f>SUM(O46:O56)</f>
        <v>0</v>
      </c>
      <c r="P57" s="198" t="s">
        <v>12</v>
      </c>
      <c r="Q57" s="199">
        <f>SUM(Q46:Q56)</f>
        <v>6350</v>
      </c>
      <c r="R57" s="200">
        <f>SUM(R46:R56)</f>
        <v>0</v>
      </c>
    </row>
    <row r="58" spans="1:18" ht="10.5" customHeight="1" thickBot="1">
      <c r="A58" s="235"/>
      <c r="B58" s="241"/>
      <c r="C58" s="237"/>
      <c r="D58" s="235"/>
      <c r="E58" s="241"/>
      <c r="F58" s="237"/>
      <c r="G58" s="235"/>
      <c r="H58" s="239"/>
      <c r="I58" s="240"/>
      <c r="J58" s="235"/>
      <c r="K58" s="241"/>
      <c r="L58" s="237"/>
      <c r="M58" s="235"/>
      <c r="N58" s="241"/>
      <c r="O58" s="237"/>
      <c r="P58" s="235"/>
      <c r="Q58" s="241"/>
      <c r="R58" s="242"/>
    </row>
    <row r="59" spans="1:14" ht="16.5" customHeight="1" thickBot="1">
      <c r="A59" s="148" t="s">
        <v>591</v>
      </c>
      <c r="B59" s="263"/>
      <c r="C59" s="281" t="s">
        <v>317</v>
      </c>
      <c r="D59" s="282" t="s">
        <v>442</v>
      </c>
      <c r="E59" s="266"/>
      <c r="F59" s="267" t="s">
        <v>3</v>
      </c>
      <c r="G59" s="213">
        <f>SUM(B70,E70,H70,K70,N70,Q70)</f>
        <v>10900</v>
      </c>
      <c r="H59" s="214" t="s">
        <v>4</v>
      </c>
      <c r="I59" s="215">
        <f>SUM(C70,F70,I70,L70,O70,R70)</f>
        <v>0</v>
      </c>
      <c r="J59" s="22"/>
      <c r="K59" s="216"/>
      <c r="L59" s="217"/>
      <c r="M59" s="243"/>
      <c r="N59" s="219"/>
    </row>
    <row r="60" ht="3.75" customHeight="1" thickBot="1"/>
    <row r="61" spans="1:18" ht="15.75" customHeight="1">
      <c r="A61" s="221" t="s">
        <v>5</v>
      </c>
      <c r="B61" s="220"/>
      <c r="C61" s="153"/>
      <c r="D61" s="201" t="s">
        <v>6</v>
      </c>
      <c r="E61" s="220"/>
      <c r="F61" s="153"/>
      <c r="G61" s="201" t="s">
        <v>7</v>
      </c>
      <c r="H61" s="220"/>
      <c r="I61" s="153"/>
      <c r="J61" s="201" t="s">
        <v>272</v>
      </c>
      <c r="K61" s="220"/>
      <c r="L61" s="153"/>
      <c r="M61" s="221" t="s">
        <v>335</v>
      </c>
      <c r="N61" s="220"/>
      <c r="O61" s="153"/>
      <c r="P61" s="201" t="s">
        <v>8</v>
      </c>
      <c r="Q61" s="202"/>
      <c r="R61" s="203"/>
    </row>
    <row r="62" spans="1:18" ht="14.25" customHeight="1">
      <c r="A62" s="224" t="s">
        <v>10</v>
      </c>
      <c r="B62" s="225" t="s">
        <v>11</v>
      </c>
      <c r="C62" s="119"/>
      <c r="D62" s="224" t="s">
        <v>10</v>
      </c>
      <c r="E62" s="225" t="s">
        <v>11</v>
      </c>
      <c r="F62" s="119"/>
      <c r="G62" s="224" t="s">
        <v>10</v>
      </c>
      <c r="H62" s="225" t="s">
        <v>11</v>
      </c>
      <c r="I62" s="119"/>
      <c r="J62" s="224" t="s">
        <v>10</v>
      </c>
      <c r="K62" s="225" t="s">
        <v>11</v>
      </c>
      <c r="L62" s="119"/>
      <c r="M62" s="224" t="s">
        <v>10</v>
      </c>
      <c r="N62" s="225" t="s">
        <v>11</v>
      </c>
      <c r="O62" s="119"/>
      <c r="P62" s="204" t="s">
        <v>10</v>
      </c>
      <c r="Q62" s="228" t="s">
        <v>11</v>
      </c>
      <c r="R62" s="229"/>
    </row>
    <row r="63" spans="1:18" ht="13.5">
      <c r="A63" s="109"/>
      <c r="B63" s="110"/>
      <c r="C63" s="111"/>
      <c r="D63" s="134"/>
      <c r="E63" s="144"/>
      <c r="F63" s="111"/>
      <c r="G63" s="109" t="s">
        <v>156</v>
      </c>
      <c r="H63" s="122">
        <v>900</v>
      </c>
      <c r="I63" s="111"/>
      <c r="J63" s="113"/>
      <c r="K63" s="122"/>
      <c r="L63" s="111"/>
      <c r="M63" s="113" t="s">
        <v>348</v>
      </c>
      <c r="N63" s="122">
        <v>200</v>
      </c>
      <c r="O63" s="111"/>
      <c r="P63" s="109" t="s">
        <v>451</v>
      </c>
      <c r="Q63" s="112">
        <v>1700</v>
      </c>
      <c r="R63" s="111"/>
    </row>
    <row r="64" spans="1:18" ht="13.5">
      <c r="A64" s="109"/>
      <c r="B64" s="110"/>
      <c r="C64" s="111"/>
      <c r="D64" s="127"/>
      <c r="E64" s="145"/>
      <c r="F64" s="111"/>
      <c r="G64" s="113" t="s">
        <v>157</v>
      </c>
      <c r="H64" s="122">
        <v>1250</v>
      </c>
      <c r="I64" s="111"/>
      <c r="J64" s="113"/>
      <c r="K64" s="122"/>
      <c r="L64" s="111"/>
      <c r="M64" s="113" t="s">
        <v>349</v>
      </c>
      <c r="N64" s="122">
        <v>100</v>
      </c>
      <c r="O64" s="111"/>
      <c r="P64" s="113" t="s">
        <v>157</v>
      </c>
      <c r="Q64" s="114">
        <v>800</v>
      </c>
      <c r="R64" s="111"/>
    </row>
    <row r="65" spans="1:18" ht="13.5">
      <c r="A65" s="109"/>
      <c r="B65" s="122"/>
      <c r="C65" s="111"/>
      <c r="D65" s="109"/>
      <c r="E65" s="146"/>
      <c r="F65" s="111"/>
      <c r="G65" s="113" t="s">
        <v>158</v>
      </c>
      <c r="H65" s="122">
        <v>100</v>
      </c>
      <c r="I65" s="111"/>
      <c r="J65" s="113"/>
      <c r="K65" s="122"/>
      <c r="L65" s="111"/>
      <c r="M65" s="113"/>
      <c r="N65" s="122"/>
      <c r="O65" s="111"/>
      <c r="P65" s="113" t="s">
        <v>369</v>
      </c>
      <c r="Q65" s="114">
        <v>700</v>
      </c>
      <c r="R65" s="111"/>
    </row>
    <row r="66" spans="1:18" ht="13.5">
      <c r="A66" s="109"/>
      <c r="B66" s="122"/>
      <c r="C66" s="111"/>
      <c r="D66" s="109"/>
      <c r="E66" s="122"/>
      <c r="F66" s="111"/>
      <c r="G66" s="113" t="s">
        <v>155</v>
      </c>
      <c r="H66" s="122">
        <v>1050</v>
      </c>
      <c r="I66" s="111"/>
      <c r="J66" s="113"/>
      <c r="K66" s="122"/>
      <c r="L66" s="111"/>
      <c r="M66" s="113"/>
      <c r="N66" s="122"/>
      <c r="O66" s="111"/>
      <c r="P66" s="147" t="s">
        <v>370</v>
      </c>
      <c r="Q66" s="114">
        <v>1250</v>
      </c>
      <c r="R66" s="111"/>
    </row>
    <row r="67" spans="1:18" ht="13.5">
      <c r="A67" s="109"/>
      <c r="B67" s="122"/>
      <c r="C67" s="111"/>
      <c r="D67" s="109"/>
      <c r="E67" s="122"/>
      <c r="F67" s="111"/>
      <c r="G67" s="113" t="s">
        <v>159</v>
      </c>
      <c r="H67" s="122">
        <v>400</v>
      </c>
      <c r="I67" s="111"/>
      <c r="J67" s="113"/>
      <c r="K67" s="122"/>
      <c r="L67" s="111"/>
      <c r="M67" s="113"/>
      <c r="N67" s="122"/>
      <c r="O67" s="111"/>
      <c r="P67" s="113" t="s">
        <v>160</v>
      </c>
      <c r="Q67" s="114">
        <v>1700</v>
      </c>
      <c r="R67" s="111"/>
    </row>
    <row r="68" spans="1:18" ht="13.5">
      <c r="A68" s="109"/>
      <c r="B68" s="122"/>
      <c r="C68" s="111"/>
      <c r="D68" s="318"/>
      <c r="E68" s="122"/>
      <c r="F68" s="111"/>
      <c r="G68" s="113"/>
      <c r="H68" s="122"/>
      <c r="I68" s="111"/>
      <c r="J68" s="113"/>
      <c r="K68" s="122"/>
      <c r="L68" s="111"/>
      <c r="M68" s="113"/>
      <c r="N68" s="122"/>
      <c r="O68" s="111"/>
      <c r="P68" s="113" t="s">
        <v>161</v>
      </c>
      <c r="Q68" s="114">
        <v>750</v>
      </c>
      <c r="R68" s="111"/>
    </row>
    <row r="69" spans="1:18" ht="13.5">
      <c r="A69" s="134"/>
      <c r="B69" s="135"/>
      <c r="C69" s="139"/>
      <c r="D69" s="134"/>
      <c r="E69" s="135"/>
      <c r="F69" s="139"/>
      <c r="G69" s="197"/>
      <c r="H69" s="135"/>
      <c r="I69" s="139"/>
      <c r="J69" s="197"/>
      <c r="K69" s="135"/>
      <c r="L69" s="139"/>
      <c r="M69" s="197"/>
      <c r="N69" s="135"/>
      <c r="O69" s="139"/>
      <c r="P69" s="197"/>
      <c r="Q69" s="136"/>
      <c r="R69" s="139"/>
    </row>
    <row r="70" spans="1:18" ht="14.25" thickBot="1">
      <c r="A70" s="198" t="s">
        <v>12</v>
      </c>
      <c r="B70" s="207">
        <f>SUM(B63:B69)</f>
        <v>0</v>
      </c>
      <c r="C70" s="200">
        <f>SUM(C63:C69)</f>
        <v>0</v>
      </c>
      <c r="D70" s="198" t="s">
        <v>12</v>
      </c>
      <c r="E70" s="207">
        <f>SUM(E63:E69)</f>
        <v>0</v>
      </c>
      <c r="F70" s="200">
        <f>SUM(F63:F69)</f>
        <v>0</v>
      </c>
      <c r="G70" s="198" t="s">
        <v>12</v>
      </c>
      <c r="H70" s="207">
        <f>SUM(H63:H69)</f>
        <v>3700</v>
      </c>
      <c r="I70" s="200">
        <f>SUM(I63:I69)</f>
        <v>0</v>
      </c>
      <c r="J70" s="198" t="s">
        <v>12</v>
      </c>
      <c r="K70" s="207">
        <f>SUM(K63:K69)</f>
        <v>0</v>
      </c>
      <c r="L70" s="200">
        <f>SUM(L63:L69)</f>
        <v>0</v>
      </c>
      <c r="M70" s="198" t="s">
        <v>12</v>
      </c>
      <c r="N70" s="207">
        <f>SUM(N63:N69)</f>
        <v>300</v>
      </c>
      <c r="O70" s="200">
        <f>SUM(O63:O69)</f>
        <v>0</v>
      </c>
      <c r="P70" s="198" t="s">
        <v>12</v>
      </c>
      <c r="Q70" s="199">
        <f>SUM(Q63:Q69)</f>
        <v>6900</v>
      </c>
      <c r="R70" s="200">
        <f>SUM(R63:R69)</f>
        <v>0</v>
      </c>
    </row>
    <row r="71" spans="7:14" ht="10.5" customHeight="1" thickBot="1">
      <c r="G71" s="209"/>
      <c r="M71" s="210"/>
      <c r="N71" s="211"/>
    </row>
    <row r="72" spans="1:14" ht="16.5" customHeight="1" thickBot="1">
      <c r="A72" s="148" t="s">
        <v>591</v>
      </c>
      <c r="B72" s="263"/>
      <c r="C72" s="281" t="s">
        <v>318</v>
      </c>
      <c r="D72" s="282" t="s">
        <v>279</v>
      </c>
      <c r="E72" s="266"/>
      <c r="F72" s="267" t="s">
        <v>3</v>
      </c>
      <c r="G72" s="213">
        <f>SUM(B90,E90,H90,K90,N90,Q90)</f>
        <v>7000</v>
      </c>
      <c r="H72" s="214" t="s">
        <v>4</v>
      </c>
      <c r="I72" s="215">
        <f>SUM(C90,F90,I90,L90,O90,R90)</f>
        <v>0</v>
      </c>
      <c r="J72" s="22"/>
      <c r="K72" s="216"/>
      <c r="L72" s="217"/>
      <c r="M72" s="243"/>
      <c r="N72" s="219"/>
    </row>
    <row r="73" ht="3.75" customHeight="1" thickBot="1"/>
    <row r="74" spans="1:18" ht="15.75" customHeight="1">
      <c r="A74" s="221" t="s">
        <v>5</v>
      </c>
      <c r="B74" s="220"/>
      <c r="C74" s="153"/>
      <c r="D74" s="201" t="s">
        <v>6</v>
      </c>
      <c r="E74" s="220"/>
      <c r="F74" s="153"/>
      <c r="G74" s="201" t="s">
        <v>7</v>
      </c>
      <c r="H74" s="220"/>
      <c r="I74" s="153"/>
      <c r="J74" s="201" t="s">
        <v>272</v>
      </c>
      <c r="K74" s="220"/>
      <c r="L74" s="153"/>
      <c r="M74" s="221" t="s">
        <v>9</v>
      </c>
      <c r="N74" s="220"/>
      <c r="O74" s="153"/>
      <c r="P74" s="201" t="s">
        <v>8</v>
      </c>
      <c r="Q74" s="202"/>
      <c r="R74" s="203"/>
    </row>
    <row r="75" spans="1:18" ht="14.25" customHeight="1">
      <c r="A75" s="224" t="s">
        <v>10</v>
      </c>
      <c r="B75" s="225" t="s">
        <v>11</v>
      </c>
      <c r="C75" s="119"/>
      <c r="D75" s="224" t="s">
        <v>10</v>
      </c>
      <c r="E75" s="225" t="s">
        <v>11</v>
      </c>
      <c r="F75" s="119"/>
      <c r="G75" s="224" t="s">
        <v>10</v>
      </c>
      <c r="H75" s="225" t="s">
        <v>11</v>
      </c>
      <c r="I75" s="119"/>
      <c r="J75" s="224" t="s">
        <v>10</v>
      </c>
      <c r="K75" s="225" t="s">
        <v>11</v>
      </c>
      <c r="L75" s="119"/>
      <c r="M75" s="224" t="s">
        <v>10</v>
      </c>
      <c r="N75" s="225" t="s">
        <v>11</v>
      </c>
      <c r="O75" s="119"/>
      <c r="P75" s="204" t="s">
        <v>10</v>
      </c>
      <c r="Q75" s="228" t="s">
        <v>11</v>
      </c>
      <c r="R75" s="229"/>
    </row>
    <row r="76" spans="1:18" ht="13.5">
      <c r="A76" s="109"/>
      <c r="B76" s="110"/>
      <c r="C76" s="111"/>
      <c r="D76" s="109"/>
      <c r="E76" s="110"/>
      <c r="F76" s="111"/>
      <c r="G76" s="109" t="s">
        <v>162</v>
      </c>
      <c r="H76" s="122">
        <v>350</v>
      </c>
      <c r="I76" s="111"/>
      <c r="J76" s="109"/>
      <c r="K76" s="122"/>
      <c r="L76" s="111"/>
      <c r="M76" s="109" t="s">
        <v>162</v>
      </c>
      <c r="N76" s="122">
        <v>50</v>
      </c>
      <c r="O76" s="111"/>
      <c r="P76" s="109" t="s">
        <v>163</v>
      </c>
      <c r="Q76" s="122">
        <v>1650</v>
      </c>
      <c r="R76" s="111"/>
    </row>
    <row r="77" spans="1:18" ht="13.5">
      <c r="A77" s="109"/>
      <c r="B77" s="110"/>
      <c r="C77" s="111"/>
      <c r="D77" s="109"/>
      <c r="E77" s="110"/>
      <c r="F77" s="111"/>
      <c r="G77" s="109" t="s">
        <v>169</v>
      </c>
      <c r="H77" s="122">
        <v>200</v>
      </c>
      <c r="I77" s="111"/>
      <c r="J77" s="109"/>
      <c r="K77" s="122"/>
      <c r="L77" s="111"/>
      <c r="M77" s="109"/>
      <c r="N77" s="122"/>
      <c r="O77" s="111"/>
      <c r="P77" s="109" t="s">
        <v>164</v>
      </c>
      <c r="Q77" s="122">
        <v>150</v>
      </c>
      <c r="R77" s="111"/>
    </row>
    <row r="78" spans="1:18" ht="13.5">
      <c r="A78" s="109"/>
      <c r="B78" s="110"/>
      <c r="C78" s="111"/>
      <c r="D78" s="109"/>
      <c r="E78" s="110"/>
      <c r="F78" s="111"/>
      <c r="G78" s="109" t="s">
        <v>170</v>
      </c>
      <c r="H78" s="122">
        <v>150</v>
      </c>
      <c r="I78" s="111"/>
      <c r="J78" s="109"/>
      <c r="K78" s="122"/>
      <c r="L78" s="111"/>
      <c r="M78" s="109"/>
      <c r="N78" s="122"/>
      <c r="O78" s="111"/>
      <c r="P78" s="109" t="s">
        <v>165</v>
      </c>
      <c r="Q78" s="122">
        <v>400</v>
      </c>
      <c r="R78" s="111"/>
    </row>
    <row r="79" spans="1:18" ht="13.5">
      <c r="A79" s="109"/>
      <c r="B79" s="110"/>
      <c r="C79" s="111"/>
      <c r="D79" s="109"/>
      <c r="E79" s="110"/>
      <c r="F79" s="111"/>
      <c r="G79" s="109" t="s">
        <v>446</v>
      </c>
      <c r="H79" s="122">
        <v>50</v>
      </c>
      <c r="I79" s="111"/>
      <c r="J79" s="109"/>
      <c r="K79" s="122"/>
      <c r="L79" s="111"/>
      <c r="M79" s="109"/>
      <c r="N79" s="122"/>
      <c r="O79" s="111"/>
      <c r="P79" s="109" t="s">
        <v>166</v>
      </c>
      <c r="Q79" s="122">
        <v>200</v>
      </c>
      <c r="R79" s="111"/>
    </row>
    <row r="80" spans="1:18" ht="13.5">
      <c r="A80" s="109"/>
      <c r="B80" s="110"/>
      <c r="C80" s="111"/>
      <c r="D80" s="109"/>
      <c r="E80" s="110"/>
      <c r="F80" s="111"/>
      <c r="G80" s="109"/>
      <c r="H80" s="122"/>
      <c r="I80" s="111"/>
      <c r="J80" s="109"/>
      <c r="K80" s="122"/>
      <c r="L80" s="111"/>
      <c r="M80" s="109"/>
      <c r="N80" s="122"/>
      <c r="O80" s="111"/>
      <c r="P80" s="109" t="s">
        <v>167</v>
      </c>
      <c r="Q80" s="122">
        <v>300</v>
      </c>
      <c r="R80" s="111"/>
    </row>
    <row r="81" spans="1:18" ht="13.5">
      <c r="A81" s="109"/>
      <c r="B81" s="110"/>
      <c r="C81" s="111"/>
      <c r="D81" s="109"/>
      <c r="E81" s="110"/>
      <c r="F81" s="111"/>
      <c r="G81" s="109"/>
      <c r="H81" s="122"/>
      <c r="I81" s="111"/>
      <c r="J81" s="109"/>
      <c r="K81" s="122"/>
      <c r="L81" s="111"/>
      <c r="M81" s="109"/>
      <c r="N81" s="122"/>
      <c r="O81" s="111"/>
      <c r="P81" s="109" t="s">
        <v>168</v>
      </c>
      <c r="Q81" s="122">
        <v>500</v>
      </c>
      <c r="R81" s="111"/>
    </row>
    <row r="82" spans="1:18" ht="13.5">
      <c r="A82" s="109"/>
      <c r="B82" s="110"/>
      <c r="C82" s="111"/>
      <c r="D82" s="109"/>
      <c r="E82" s="110"/>
      <c r="F82" s="111"/>
      <c r="G82" s="109"/>
      <c r="H82" s="122"/>
      <c r="I82" s="111"/>
      <c r="J82" s="109"/>
      <c r="K82" s="122"/>
      <c r="L82" s="111"/>
      <c r="M82" s="109"/>
      <c r="N82" s="122"/>
      <c r="O82" s="111"/>
      <c r="P82" s="109" t="s">
        <v>171</v>
      </c>
      <c r="Q82" s="122">
        <v>1050</v>
      </c>
      <c r="R82" s="111"/>
    </row>
    <row r="83" spans="1:18" ht="13.5">
      <c r="A83" s="109"/>
      <c r="B83" s="110"/>
      <c r="C83" s="111"/>
      <c r="D83" s="109"/>
      <c r="E83" s="110"/>
      <c r="F83" s="111"/>
      <c r="G83" s="113"/>
      <c r="H83" s="122"/>
      <c r="I83" s="111"/>
      <c r="J83" s="113"/>
      <c r="K83" s="122"/>
      <c r="L83" s="111"/>
      <c r="M83" s="113"/>
      <c r="N83" s="122"/>
      <c r="O83" s="111"/>
      <c r="P83" s="109" t="s">
        <v>172</v>
      </c>
      <c r="Q83" s="122">
        <v>100</v>
      </c>
      <c r="R83" s="111"/>
    </row>
    <row r="84" spans="1:18" ht="13.5">
      <c r="A84" s="109"/>
      <c r="B84" s="110"/>
      <c r="C84" s="111"/>
      <c r="D84" s="109"/>
      <c r="E84" s="110"/>
      <c r="F84" s="111"/>
      <c r="G84" s="113"/>
      <c r="H84" s="122"/>
      <c r="I84" s="111"/>
      <c r="J84" s="113"/>
      <c r="K84" s="122"/>
      <c r="L84" s="111"/>
      <c r="M84" s="168"/>
      <c r="N84" s="122"/>
      <c r="O84" s="111"/>
      <c r="P84" s="189" t="s">
        <v>441</v>
      </c>
      <c r="Q84" s="122">
        <v>200</v>
      </c>
      <c r="R84" s="111"/>
    </row>
    <row r="85" spans="1:18" ht="13.5">
      <c r="A85" s="109"/>
      <c r="B85" s="110"/>
      <c r="C85" s="111"/>
      <c r="D85" s="109"/>
      <c r="E85" s="110"/>
      <c r="F85" s="111"/>
      <c r="G85" s="113"/>
      <c r="H85" s="122"/>
      <c r="I85" s="111"/>
      <c r="J85" s="113"/>
      <c r="K85" s="122"/>
      <c r="L85" s="111"/>
      <c r="M85" s="113"/>
      <c r="N85" s="122"/>
      <c r="O85" s="111"/>
      <c r="P85" s="109" t="s">
        <v>173</v>
      </c>
      <c r="Q85" s="122">
        <v>500</v>
      </c>
      <c r="R85" s="111"/>
    </row>
    <row r="86" spans="1:18" ht="13.5">
      <c r="A86" s="109"/>
      <c r="B86" s="110"/>
      <c r="C86" s="111"/>
      <c r="D86" s="109"/>
      <c r="E86" s="110"/>
      <c r="F86" s="111"/>
      <c r="G86" s="113"/>
      <c r="H86" s="122"/>
      <c r="I86" s="111"/>
      <c r="J86" s="113"/>
      <c r="K86" s="122"/>
      <c r="L86" s="111"/>
      <c r="M86" s="113"/>
      <c r="N86" s="122"/>
      <c r="O86" s="111"/>
      <c r="P86" s="109" t="s">
        <v>447</v>
      </c>
      <c r="Q86" s="122">
        <v>350</v>
      </c>
      <c r="R86" s="111"/>
    </row>
    <row r="87" spans="1:18" ht="13.5">
      <c r="A87" s="160"/>
      <c r="B87" s="110"/>
      <c r="C87" s="111"/>
      <c r="D87" s="109"/>
      <c r="E87" s="110"/>
      <c r="F87" s="111"/>
      <c r="G87" s="113"/>
      <c r="H87" s="122"/>
      <c r="I87" s="111"/>
      <c r="J87" s="113"/>
      <c r="K87" s="122"/>
      <c r="L87" s="111"/>
      <c r="M87" s="113"/>
      <c r="N87" s="122"/>
      <c r="O87" s="111"/>
      <c r="P87" s="109" t="s">
        <v>177</v>
      </c>
      <c r="Q87" s="122">
        <v>800</v>
      </c>
      <c r="R87" s="111"/>
    </row>
    <row r="88" spans="1:18" ht="13.5">
      <c r="A88" s="109"/>
      <c r="B88" s="110"/>
      <c r="C88" s="111"/>
      <c r="D88" s="109"/>
      <c r="E88" s="110"/>
      <c r="F88" s="111"/>
      <c r="G88" s="113"/>
      <c r="H88" s="122"/>
      <c r="I88" s="111"/>
      <c r="J88" s="113"/>
      <c r="K88" s="122"/>
      <c r="L88" s="111"/>
      <c r="M88" s="113"/>
      <c r="N88" s="122"/>
      <c r="O88" s="111"/>
      <c r="P88" s="109"/>
      <c r="Q88" s="122"/>
      <c r="R88" s="111"/>
    </row>
    <row r="89" spans="1:18" ht="13.5">
      <c r="A89" s="134"/>
      <c r="B89" s="135"/>
      <c r="C89" s="139"/>
      <c r="D89" s="134"/>
      <c r="E89" s="135"/>
      <c r="F89" s="139"/>
      <c r="G89" s="197"/>
      <c r="H89" s="135"/>
      <c r="I89" s="139"/>
      <c r="J89" s="197"/>
      <c r="K89" s="135"/>
      <c r="L89" s="139"/>
      <c r="M89" s="197"/>
      <c r="N89" s="135"/>
      <c r="O89" s="139"/>
      <c r="P89" s="238"/>
      <c r="Q89" s="122"/>
      <c r="R89" s="111"/>
    </row>
    <row r="90" spans="1:18" ht="14.25" thickBot="1">
      <c r="A90" s="198" t="s">
        <v>12</v>
      </c>
      <c r="B90" s="207">
        <f>SUM(B76:B89)</f>
        <v>0</v>
      </c>
      <c r="C90" s="200">
        <f>SUM(C76:C89)</f>
        <v>0</v>
      </c>
      <c r="D90" s="198" t="s">
        <v>12</v>
      </c>
      <c r="E90" s="207">
        <f>SUM(E76:E89)</f>
        <v>0</v>
      </c>
      <c r="F90" s="200">
        <f>SUM(F76:F89)</f>
        <v>0</v>
      </c>
      <c r="G90" s="198" t="s">
        <v>12</v>
      </c>
      <c r="H90" s="207">
        <f>SUM(H76:H89)</f>
        <v>750</v>
      </c>
      <c r="I90" s="200">
        <f>SUM(I76:I89)</f>
        <v>0</v>
      </c>
      <c r="J90" s="198" t="s">
        <v>12</v>
      </c>
      <c r="K90" s="207">
        <f>SUM(K76:K89)</f>
        <v>0</v>
      </c>
      <c r="L90" s="200">
        <f>SUM(L76:L89)</f>
        <v>0</v>
      </c>
      <c r="M90" s="198" t="s">
        <v>12</v>
      </c>
      <c r="N90" s="207">
        <f>SUM(N76:N89)</f>
        <v>50</v>
      </c>
      <c r="O90" s="200">
        <f>SUM(O76:O89)</f>
        <v>0</v>
      </c>
      <c r="P90" s="198" t="s">
        <v>12</v>
      </c>
      <c r="Q90" s="207">
        <f>SUM(Q76:Q89)</f>
        <v>6200</v>
      </c>
      <c r="R90" s="200">
        <f>SUM(R76:R89)</f>
        <v>0</v>
      </c>
    </row>
  </sheetData>
  <sheetProtection/>
  <mergeCells count="1">
    <mergeCell ref="F2:I2"/>
  </mergeCells>
  <conditionalFormatting sqref="C8:C16 F8:F16 I8:I16 L8:L16 O8:O16 R8:R16 C23:C25 F23:F25 I23:I25 L23:L25 O23:O25 R23:R25 C32:C39 F32:F39 I32:I39 L32:L39 O32:O39 R32:R39">
    <cfRule type="cellIs" priority="2" dxfId="46" operator="greaterThan" stopIfTrue="1">
      <formula>B8</formula>
    </cfRule>
  </conditionalFormatting>
  <conditionalFormatting sqref="C46:C56 F46:F56 I46:I56 L46:L56 O46:O56 R46:R56 C63:C69 F63:F69 I63:I69 L63:L69 O63:O69 R63:R69 C76:C89 F76:F89 I76:I89 L76:L89 O76:O89 R76:R89">
    <cfRule type="cellIs" priority="1" dxfId="46" operator="greaterThan" stopIfTrue="1">
      <formula>B46</formula>
    </cfRule>
  </conditionalFormatting>
  <printOptions horizontalCentered="1"/>
  <pageMargins left="0.1968503937007874" right="0.1968503937007874" top="0.5905511811023623" bottom="0" header="0.2755905511811024" footer="0.1968503937007874"/>
  <pageSetup horizontalDpi="600" verticalDpi="600" orientation="portrait" paperSize="9" scale="69" r:id="rId4"/>
  <headerFooter alignWithMargins="0">
    <oddHeader>&amp;L&amp;16折込広告企画書　　岡山県　No．3</oddHeader>
    <oddFooter>&amp;C
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5"/>
  <sheetViews>
    <sheetView workbookViewId="0" topLeftCell="A55">
      <selection activeCell="T28" sqref="T28"/>
    </sheetView>
  </sheetViews>
  <sheetFormatPr defaultColWidth="8.875" defaultRowHeight="13.5"/>
  <cols>
    <col min="1" max="1" width="9.00390625" style="14" customWidth="1"/>
    <col min="2" max="2" width="7.375" style="14" customWidth="1"/>
    <col min="3" max="3" width="7.00390625" style="14" customWidth="1"/>
    <col min="4" max="4" width="9.00390625" style="14" customWidth="1"/>
    <col min="5" max="5" width="7.375" style="14" customWidth="1"/>
    <col min="6" max="6" width="7.00390625" style="14" customWidth="1"/>
    <col min="7" max="7" width="9.00390625" style="14" customWidth="1"/>
    <col min="8" max="8" width="7.375" style="14" customWidth="1"/>
    <col min="9" max="9" width="7.00390625" style="14" customWidth="1"/>
    <col min="10" max="10" width="9.00390625" style="14" customWidth="1"/>
    <col min="11" max="11" width="7.375" style="14" customWidth="1"/>
    <col min="12" max="12" width="7.00390625" style="14" customWidth="1"/>
    <col min="13" max="13" width="9.00390625" style="14" customWidth="1"/>
    <col min="14" max="14" width="7.375" style="14" customWidth="1"/>
    <col min="15" max="15" width="7.00390625" style="14" customWidth="1"/>
    <col min="16" max="16" width="9.00390625" style="14" customWidth="1"/>
    <col min="17" max="17" width="7.375" style="14" customWidth="1"/>
    <col min="18" max="18" width="7.00390625" style="14" customWidth="1"/>
    <col min="19" max="19" width="1.625" style="14" customWidth="1"/>
    <col min="20" max="16384" width="8.875" style="14" customWidth="1"/>
  </cols>
  <sheetData>
    <row r="1" spans="1:21" ht="12.75" customHeight="1">
      <c r="A1" s="336" t="s">
        <v>0</v>
      </c>
      <c r="B1" s="337"/>
      <c r="C1" s="337"/>
      <c r="D1" s="338"/>
      <c r="E1" s="338"/>
      <c r="F1" s="339" t="s">
        <v>13</v>
      </c>
      <c r="G1" s="202"/>
      <c r="H1" s="202"/>
      <c r="I1" s="338"/>
      <c r="J1" s="340" t="s">
        <v>1</v>
      </c>
      <c r="K1" s="341" t="s">
        <v>2</v>
      </c>
      <c r="L1" s="202"/>
      <c r="M1" s="338"/>
      <c r="N1" s="341" t="s">
        <v>14</v>
      </c>
      <c r="O1" s="203"/>
      <c r="P1" s="342"/>
      <c r="Q1" s="120"/>
      <c r="R1" s="120"/>
      <c r="S1" s="120"/>
      <c r="T1" s="120"/>
      <c r="U1" s="120"/>
    </row>
    <row r="2" spans="1:21" ht="25.5" customHeight="1" thickBot="1">
      <c r="A2" s="343">
        <f>'岡山市・御津郡・赤磐市・瀬戸内市'!A2</f>
        <v>0</v>
      </c>
      <c r="B2" s="344"/>
      <c r="C2" s="344"/>
      <c r="D2" s="345"/>
      <c r="E2" s="346"/>
      <c r="F2" s="392" t="str">
        <f>'岡山市・御津郡・赤磐市・瀬戸内市'!F2</f>
        <v>令和　　　年　　　月　　　日</v>
      </c>
      <c r="G2" s="393"/>
      <c r="H2" s="393"/>
      <c r="I2" s="394"/>
      <c r="J2" s="347">
        <f>'岡山市・御津郡・赤磐市・瀬戸内市'!J2</f>
        <v>0</v>
      </c>
      <c r="K2" s="348">
        <f>'岡山市・御津郡・赤磐市・瀬戸内市'!K2</f>
        <v>0</v>
      </c>
      <c r="L2" s="349"/>
      <c r="M2" s="350"/>
      <c r="N2" s="351"/>
      <c r="O2" s="352"/>
      <c r="P2" s="353"/>
      <c r="Q2" s="120"/>
      <c r="R2" s="120"/>
      <c r="S2" s="120"/>
      <c r="T2" s="120"/>
      <c r="U2" s="120"/>
    </row>
    <row r="3" spans="1:21" ht="12.75" customHeight="1" thickBot="1">
      <c r="A3" s="354"/>
      <c r="B3" s="355"/>
      <c r="C3" s="355"/>
      <c r="D3" s="356"/>
      <c r="E3" s="357"/>
      <c r="F3" s="358"/>
      <c r="G3" s="359"/>
      <c r="H3" s="360"/>
      <c r="I3" s="360"/>
      <c r="J3" s="361"/>
      <c r="K3" s="362"/>
      <c r="L3" s="363"/>
      <c r="M3" s="363"/>
      <c r="N3" s="364"/>
      <c r="O3" s="317"/>
      <c r="P3" s="209" t="s">
        <v>296</v>
      </c>
      <c r="Q3" s="120"/>
      <c r="R3" s="120"/>
      <c r="S3" s="120"/>
      <c r="T3" s="120"/>
      <c r="U3" s="120"/>
    </row>
    <row r="4" spans="1:21" ht="16.5" customHeight="1" thickBot="1">
      <c r="A4" s="148" t="s">
        <v>591</v>
      </c>
      <c r="B4" s="263"/>
      <c r="C4" s="281" t="s">
        <v>426</v>
      </c>
      <c r="D4" s="282" t="s">
        <v>395</v>
      </c>
      <c r="E4" s="266"/>
      <c r="F4" s="267" t="s">
        <v>3</v>
      </c>
      <c r="G4" s="213">
        <f>SUM(B15,E15,H15,K15,N15,Q15)</f>
        <v>2250</v>
      </c>
      <c r="H4" s="214" t="s">
        <v>4</v>
      </c>
      <c r="I4" s="215">
        <f>SUM(C15,F15,I15,L15,O15,R15)</f>
        <v>0</v>
      </c>
      <c r="J4" s="22"/>
      <c r="K4" s="216"/>
      <c r="L4" s="323" t="s">
        <v>178</v>
      </c>
      <c r="M4" s="324">
        <f>SUM(I4,I17,I33,I56,I67)</f>
        <v>0</v>
      </c>
      <c r="N4" s="120"/>
      <c r="O4" s="120"/>
      <c r="P4" s="245" t="s">
        <v>297</v>
      </c>
      <c r="Q4" s="120"/>
      <c r="R4" s="120"/>
      <c r="S4" s="120"/>
      <c r="T4" s="120"/>
      <c r="U4" s="120"/>
    </row>
    <row r="5" spans="1:21" ht="3.75" customHeight="1" thickBo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5.75" customHeight="1">
      <c r="A6" s="221" t="s">
        <v>5</v>
      </c>
      <c r="B6" s="220"/>
      <c r="C6" s="153"/>
      <c r="D6" s="201" t="s">
        <v>6</v>
      </c>
      <c r="E6" s="220"/>
      <c r="F6" s="153"/>
      <c r="G6" s="201" t="s">
        <v>7</v>
      </c>
      <c r="H6" s="220"/>
      <c r="I6" s="153"/>
      <c r="J6" s="201" t="s">
        <v>280</v>
      </c>
      <c r="K6" s="220"/>
      <c r="L6" s="153"/>
      <c r="M6" s="221" t="s">
        <v>9</v>
      </c>
      <c r="N6" s="220"/>
      <c r="O6" s="153"/>
      <c r="P6" s="201" t="s">
        <v>8</v>
      </c>
      <c r="Q6" s="202"/>
      <c r="R6" s="203"/>
      <c r="S6" s="120"/>
      <c r="T6" s="120"/>
      <c r="U6" s="120"/>
    </row>
    <row r="7" spans="1:21" ht="14.25" customHeight="1">
      <c r="A7" s="224" t="s">
        <v>10</v>
      </c>
      <c r="B7" s="225" t="s">
        <v>11</v>
      </c>
      <c r="C7" s="119"/>
      <c r="D7" s="224" t="s">
        <v>10</v>
      </c>
      <c r="E7" s="225" t="s">
        <v>11</v>
      </c>
      <c r="F7" s="119"/>
      <c r="G7" s="224" t="s">
        <v>10</v>
      </c>
      <c r="H7" s="225" t="s">
        <v>11</v>
      </c>
      <c r="I7" s="119"/>
      <c r="J7" s="224" t="s">
        <v>10</v>
      </c>
      <c r="K7" s="225" t="s">
        <v>11</v>
      </c>
      <c r="L7" s="119"/>
      <c r="M7" s="224" t="s">
        <v>10</v>
      </c>
      <c r="N7" s="225" t="s">
        <v>11</v>
      </c>
      <c r="O7" s="119"/>
      <c r="P7" s="204" t="s">
        <v>10</v>
      </c>
      <c r="Q7" s="228" t="s">
        <v>11</v>
      </c>
      <c r="R7" s="229"/>
      <c r="S7" s="120"/>
      <c r="T7" s="120"/>
      <c r="U7" s="120"/>
    </row>
    <row r="8" spans="1:21" ht="13.5">
      <c r="A8" s="109"/>
      <c r="B8" s="110"/>
      <c r="C8" s="111"/>
      <c r="D8" s="109"/>
      <c r="E8" s="110"/>
      <c r="F8" s="111"/>
      <c r="G8" s="109"/>
      <c r="H8" s="122"/>
      <c r="I8" s="111"/>
      <c r="J8" s="109"/>
      <c r="K8" s="122"/>
      <c r="L8" s="111"/>
      <c r="M8" s="109"/>
      <c r="N8" s="122"/>
      <c r="O8" s="111"/>
      <c r="P8" s="109" t="s">
        <v>439</v>
      </c>
      <c r="Q8" s="122">
        <v>950</v>
      </c>
      <c r="R8" s="111"/>
      <c r="S8" s="120"/>
      <c r="T8" s="120"/>
      <c r="U8" s="120"/>
    </row>
    <row r="9" spans="1:21" ht="13.5">
      <c r="A9" s="109"/>
      <c r="B9" s="110"/>
      <c r="C9" s="111"/>
      <c r="D9" s="109"/>
      <c r="E9" s="110"/>
      <c r="F9" s="111"/>
      <c r="G9" s="109"/>
      <c r="H9" s="122"/>
      <c r="I9" s="111"/>
      <c r="J9" s="109"/>
      <c r="K9" s="122"/>
      <c r="L9" s="111"/>
      <c r="M9" s="109"/>
      <c r="N9" s="122"/>
      <c r="O9" s="111"/>
      <c r="P9" s="109" t="s">
        <v>174</v>
      </c>
      <c r="Q9" s="122">
        <v>700</v>
      </c>
      <c r="R9" s="111"/>
      <c r="S9" s="120"/>
      <c r="T9" s="120"/>
      <c r="U9" s="120"/>
    </row>
    <row r="10" spans="1:21" ht="13.5">
      <c r="A10" s="109"/>
      <c r="B10" s="110"/>
      <c r="C10" s="111"/>
      <c r="D10" s="109"/>
      <c r="E10" s="110"/>
      <c r="F10" s="111"/>
      <c r="G10" s="109"/>
      <c r="H10" s="122"/>
      <c r="I10" s="111"/>
      <c r="J10" s="109"/>
      <c r="K10" s="122"/>
      <c r="L10" s="111"/>
      <c r="M10" s="109"/>
      <c r="N10" s="122"/>
      <c r="O10" s="111"/>
      <c r="P10" s="109" t="s">
        <v>175</v>
      </c>
      <c r="Q10" s="122">
        <v>200</v>
      </c>
      <c r="R10" s="111"/>
      <c r="S10" s="120"/>
      <c r="T10" s="120"/>
      <c r="U10" s="120"/>
    </row>
    <row r="11" spans="1:21" ht="13.5">
      <c r="A11" s="109"/>
      <c r="B11" s="110"/>
      <c r="C11" s="111"/>
      <c r="D11" s="109"/>
      <c r="E11" s="110"/>
      <c r="F11" s="111"/>
      <c r="G11" s="109"/>
      <c r="H11" s="122"/>
      <c r="I11" s="111"/>
      <c r="J11" s="109"/>
      <c r="K11" s="122"/>
      <c r="L11" s="111"/>
      <c r="M11" s="109"/>
      <c r="N11" s="122"/>
      <c r="O11" s="111"/>
      <c r="P11" s="109" t="s">
        <v>176</v>
      </c>
      <c r="Q11" s="122">
        <v>400</v>
      </c>
      <c r="R11" s="111"/>
      <c r="S11" s="120"/>
      <c r="T11" s="120"/>
      <c r="U11" s="120"/>
    </row>
    <row r="12" spans="1:21" ht="13.5">
      <c r="A12" s="109"/>
      <c r="B12" s="110"/>
      <c r="C12" s="111"/>
      <c r="D12" s="109"/>
      <c r="E12" s="110"/>
      <c r="F12" s="111"/>
      <c r="G12" s="109"/>
      <c r="H12" s="122"/>
      <c r="I12" s="111"/>
      <c r="J12" s="109"/>
      <c r="K12" s="122"/>
      <c r="L12" s="111"/>
      <c r="M12" s="109"/>
      <c r="N12" s="122"/>
      <c r="O12" s="111"/>
      <c r="P12" s="189"/>
      <c r="Q12" s="194"/>
      <c r="R12" s="111"/>
      <c r="S12" s="120"/>
      <c r="T12" s="120"/>
      <c r="U12" s="120"/>
    </row>
    <row r="13" spans="1:21" ht="13.5">
      <c r="A13" s="109"/>
      <c r="B13" s="110"/>
      <c r="C13" s="111"/>
      <c r="D13" s="109"/>
      <c r="E13" s="110"/>
      <c r="F13" s="111"/>
      <c r="G13" s="109"/>
      <c r="H13" s="122"/>
      <c r="I13" s="111"/>
      <c r="J13" s="109"/>
      <c r="K13" s="122"/>
      <c r="L13" s="111"/>
      <c r="M13" s="109"/>
      <c r="N13" s="122"/>
      <c r="O13" s="111"/>
      <c r="P13" s="109"/>
      <c r="Q13" s="122"/>
      <c r="R13" s="111"/>
      <c r="S13" s="120"/>
      <c r="T13" s="120"/>
      <c r="U13" s="120"/>
    </row>
    <row r="14" spans="1:21" ht="13.5">
      <c r="A14" s="134"/>
      <c r="B14" s="135"/>
      <c r="C14" s="139"/>
      <c r="D14" s="134"/>
      <c r="E14" s="135"/>
      <c r="F14" s="139"/>
      <c r="G14" s="197"/>
      <c r="H14" s="135"/>
      <c r="I14" s="139"/>
      <c r="J14" s="197"/>
      <c r="K14" s="135"/>
      <c r="L14" s="139"/>
      <c r="M14" s="197"/>
      <c r="N14" s="135"/>
      <c r="O14" s="139"/>
      <c r="P14" s="195"/>
      <c r="Q14" s="196"/>
      <c r="R14" s="139"/>
      <c r="S14" s="120"/>
      <c r="T14" s="120"/>
      <c r="U14" s="120"/>
    </row>
    <row r="15" spans="1:21" ht="14.25" thickBot="1">
      <c r="A15" s="198" t="s">
        <v>12</v>
      </c>
      <c r="B15" s="207">
        <f>SUM(B8:B14)</f>
        <v>0</v>
      </c>
      <c r="C15" s="200">
        <f>SUM(C8:C14)</f>
        <v>0</v>
      </c>
      <c r="D15" s="198" t="s">
        <v>12</v>
      </c>
      <c r="E15" s="207">
        <f>SUM(E8:E14)</f>
        <v>0</v>
      </c>
      <c r="F15" s="200">
        <f>SUM(F8:F14)</f>
        <v>0</v>
      </c>
      <c r="G15" s="198" t="s">
        <v>12</v>
      </c>
      <c r="H15" s="207">
        <f>SUM(H8:H14)</f>
        <v>0</v>
      </c>
      <c r="I15" s="200">
        <f>SUM(I8:I14)</f>
        <v>0</v>
      </c>
      <c r="J15" s="198" t="s">
        <v>12</v>
      </c>
      <c r="K15" s="207">
        <f>SUM(K8:K14)</f>
        <v>0</v>
      </c>
      <c r="L15" s="200">
        <f>SUM(L8:L14)</f>
        <v>0</v>
      </c>
      <c r="M15" s="198" t="s">
        <v>12</v>
      </c>
      <c r="N15" s="207">
        <f>SUM(N8:N14)</f>
        <v>0</v>
      </c>
      <c r="O15" s="200">
        <f>SUM(O8:O14)</f>
        <v>0</v>
      </c>
      <c r="P15" s="208" t="s">
        <v>12</v>
      </c>
      <c r="Q15" s="207">
        <f>SUM(Q8:Q14)</f>
        <v>2250</v>
      </c>
      <c r="R15" s="200">
        <f>SUM(R8:R14)</f>
        <v>0</v>
      </c>
      <c r="S15" s="120"/>
      <c r="T15" s="120"/>
      <c r="U15" s="120"/>
    </row>
    <row r="16" spans="1:21" ht="10.5" customHeight="1" thickBot="1">
      <c r="A16" s="120"/>
      <c r="B16" s="120"/>
      <c r="C16" s="120"/>
      <c r="D16" s="120"/>
      <c r="E16" s="120"/>
      <c r="F16" s="120"/>
      <c r="G16" s="209"/>
      <c r="H16" s="120"/>
      <c r="I16" s="120"/>
      <c r="J16" s="120"/>
      <c r="K16" s="120"/>
      <c r="L16" s="120"/>
      <c r="M16" s="210"/>
      <c r="N16" s="120"/>
      <c r="O16" s="120"/>
      <c r="P16" s="211"/>
      <c r="Q16" s="120"/>
      <c r="R16" s="120"/>
      <c r="S16" s="120"/>
      <c r="T16" s="120"/>
      <c r="U16" s="120"/>
    </row>
    <row r="17" spans="1:21" ht="16.5" customHeight="1" thickBot="1">
      <c r="A17" s="148" t="s">
        <v>591</v>
      </c>
      <c r="B17" s="263"/>
      <c r="C17" s="281" t="s">
        <v>319</v>
      </c>
      <c r="D17" s="282" t="s">
        <v>179</v>
      </c>
      <c r="E17" s="266"/>
      <c r="F17" s="267" t="s">
        <v>3</v>
      </c>
      <c r="G17" s="213">
        <f>SUM(B31,E31,H31,K31,N31,Q31)</f>
        <v>6800</v>
      </c>
      <c r="H17" s="214" t="s">
        <v>4</v>
      </c>
      <c r="I17" s="215">
        <f>SUM(C31,F31,I31,L31,O31,R31)</f>
        <v>0</v>
      </c>
      <c r="J17" s="22"/>
      <c r="K17" s="216"/>
      <c r="L17" s="217"/>
      <c r="M17" s="243"/>
      <c r="N17" s="120"/>
      <c r="O17" s="120"/>
      <c r="P17" s="219"/>
      <c r="Q17" s="120"/>
      <c r="R17" s="120"/>
      <c r="S17" s="120"/>
      <c r="T17" s="120"/>
      <c r="U17" s="120"/>
    </row>
    <row r="18" spans="1:21" ht="3.75" customHeight="1" thickBo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212"/>
      <c r="Q18" s="120"/>
      <c r="R18" s="120"/>
      <c r="S18" s="120"/>
      <c r="T18" s="120"/>
      <c r="U18" s="120"/>
    </row>
    <row r="19" spans="1:21" ht="15.75" customHeight="1">
      <c r="A19" s="221" t="s">
        <v>5</v>
      </c>
      <c r="B19" s="220"/>
      <c r="C19" s="153"/>
      <c r="D19" s="201" t="s">
        <v>6</v>
      </c>
      <c r="E19" s="220"/>
      <c r="F19" s="153"/>
      <c r="G19" s="201" t="s">
        <v>7</v>
      </c>
      <c r="H19" s="220"/>
      <c r="I19" s="153"/>
      <c r="J19" s="201" t="s">
        <v>281</v>
      </c>
      <c r="K19" s="220"/>
      <c r="L19" s="153"/>
      <c r="M19" s="221" t="s">
        <v>335</v>
      </c>
      <c r="N19" s="220"/>
      <c r="O19" s="153"/>
      <c r="P19" s="201" t="s">
        <v>8</v>
      </c>
      <c r="Q19" s="202"/>
      <c r="R19" s="203"/>
      <c r="S19" s="120"/>
      <c r="T19" s="120"/>
      <c r="U19" s="120"/>
    </row>
    <row r="20" spans="1:21" ht="14.25" customHeight="1">
      <c r="A20" s="224" t="s">
        <v>10</v>
      </c>
      <c r="B20" s="225" t="s">
        <v>11</v>
      </c>
      <c r="C20" s="119"/>
      <c r="D20" s="224" t="s">
        <v>10</v>
      </c>
      <c r="E20" s="225" t="s">
        <v>11</v>
      </c>
      <c r="F20" s="119"/>
      <c r="G20" s="224" t="s">
        <v>10</v>
      </c>
      <c r="H20" s="225" t="s">
        <v>11</v>
      </c>
      <c r="I20" s="119"/>
      <c r="J20" s="224" t="s">
        <v>10</v>
      </c>
      <c r="K20" s="225" t="s">
        <v>11</v>
      </c>
      <c r="L20" s="119"/>
      <c r="M20" s="224" t="s">
        <v>10</v>
      </c>
      <c r="N20" s="225" t="s">
        <v>11</v>
      </c>
      <c r="O20" s="119"/>
      <c r="P20" s="204" t="s">
        <v>10</v>
      </c>
      <c r="Q20" s="228" t="s">
        <v>11</v>
      </c>
      <c r="R20" s="229"/>
      <c r="S20" s="120"/>
      <c r="T20" s="120"/>
      <c r="U20" s="120"/>
    </row>
    <row r="21" spans="1:21" ht="13.5">
      <c r="A21" s="109" t="s">
        <v>180</v>
      </c>
      <c r="B21" s="110">
        <v>250</v>
      </c>
      <c r="C21" s="111"/>
      <c r="D21" s="109" t="s">
        <v>180</v>
      </c>
      <c r="E21" s="110">
        <v>500</v>
      </c>
      <c r="F21" s="111"/>
      <c r="G21" s="109" t="s">
        <v>180</v>
      </c>
      <c r="H21" s="122">
        <v>450</v>
      </c>
      <c r="I21" s="111"/>
      <c r="J21" s="109"/>
      <c r="K21" s="122"/>
      <c r="L21" s="111"/>
      <c r="M21" s="109" t="s">
        <v>350</v>
      </c>
      <c r="N21" s="122">
        <v>150</v>
      </c>
      <c r="O21" s="111"/>
      <c r="P21" s="109" t="s">
        <v>232</v>
      </c>
      <c r="Q21" s="122">
        <v>1700</v>
      </c>
      <c r="R21" s="111"/>
      <c r="S21" s="120"/>
      <c r="T21" s="120"/>
      <c r="U21" s="120"/>
    </row>
    <row r="22" spans="1:21" ht="13.5">
      <c r="A22" s="109"/>
      <c r="B22" s="110"/>
      <c r="C22" s="111"/>
      <c r="D22" s="109"/>
      <c r="E22" s="110"/>
      <c r="F22" s="111"/>
      <c r="G22" s="109" t="s">
        <v>396</v>
      </c>
      <c r="H22" s="122">
        <v>200</v>
      </c>
      <c r="I22" s="111"/>
      <c r="J22" s="109"/>
      <c r="K22" s="122"/>
      <c r="L22" s="111"/>
      <c r="M22" s="109"/>
      <c r="N22" s="122"/>
      <c r="O22" s="111"/>
      <c r="P22" s="109" t="s">
        <v>181</v>
      </c>
      <c r="Q22" s="122">
        <v>150</v>
      </c>
      <c r="R22" s="111"/>
      <c r="S22" s="120"/>
      <c r="T22" s="120"/>
      <c r="U22" s="120"/>
    </row>
    <row r="23" spans="1:21" ht="13.5">
      <c r="A23" s="109"/>
      <c r="B23" s="110"/>
      <c r="C23" s="111"/>
      <c r="D23" s="109"/>
      <c r="E23" s="110"/>
      <c r="F23" s="111"/>
      <c r="G23" s="109"/>
      <c r="H23" s="122"/>
      <c r="I23" s="111"/>
      <c r="J23" s="109"/>
      <c r="K23" s="122"/>
      <c r="L23" s="111"/>
      <c r="M23" s="109"/>
      <c r="N23" s="122"/>
      <c r="O23" s="111"/>
      <c r="P23" s="109" t="s">
        <v>465</v>
      </c>
      <c r="Q23" s="122">
        <v>1350</v>
      </c>
      <c r="R23" s="111"/>
      <c r="S23" s="120"/>
      <c r="T23" s="120"/>
      <c r="U23" s="120"/>
    </row>
    <row r="24" spans="1:21" ht="13.5">
      <c r="A24" s="109"/>
      <c r="B24" s="110"/>
      <c r="C24" s="111"/>
      <c r="D24" s="109"/>
      <c r="E24" s="110"/>
      <c r="F24" s="111"/>
      <c r="G24" s="109"/>
      <c r="H24" s="122"/>
      <c r="I24" s="111"/>
      <c r="J24" s="109"/>
      <c r="K24" s="122"/>
      <c r="L24" s="111"/>
      <c r="M24" s="109"/>
      <c r="N24" s="122"/>
      <c r="O24" s="111"/>
      <c r="P24" s="109" t="s">
        <v>182</v>
      </c>
      <c r="Q24" s="122">
        <v>450</v>
      </c>
      <c r="R24" s="111"/>
      <c r="S24" s="120"/>
      <c r="T24" s="120"/>
      <c r="U24" s="120"/>
    </row>
    <row r="25" spans="1:21" ht="13.5">
      <c r="A25" s="109"/>
      <c r="B25" s="110"/>
      <c r="C25" s="111"/>
      <c r="D25" s="109"/>
      <c r="E25" s="110"/>
      <c r="F25" s="111"/>
      <c r="G25" s="109"/>
      <c r="H25" s="122"/>
      <c r="I25" s="111"/>
      <c r="J25" s="109"/>
      <c r="K25" s="122"/>
      <c r="L25" s="111"/>
      <c r="M25" s="109"/>
      <c r="N25" s="122"/>
      <c r="O25" s="111"/>
      <c r="P25" s="109" t="s">
        <v>183</v>
      </c>
      <c r="Q25" s="122">
        <v>350</v>
      </c>
      <c r="R25" s="111"/>
      <c r="S25" s="120"/>
      <c r="T25" s="120"/>
      <c r="U25" s="120"/>
    </row>
    <row r="26" spans="1:21" ht="13.5">
      <c r="A26" s="109"/>
      <c r="B26" s="110"/>
      <c r="C26" s="111"/>
      <c r="D26" s="109"/>
      <c r="E26" s="110"/>
      <c r="F26" s="111"/>
      <c r="G26" s="109"/>
      <c r="H26" s="122"/>
      <c r="I26" s="111"/>
      <c r="J26" s="109"/>
      <c r="K26" s="122"/>
      <c r="L26" s="111"/>
      <c r="M26" s="109"/>
      <c r="N26" s="122"/>
      <c r="O26" s="111"/>
      <c r="P26" s="109" t="s">
        <v>184</v>
      </c>
      <c r="Q26" s="122">
        <v>200</v>
      </c>
      <c r="R26" s="111"/>
      <c r="S26" s="120"/>
      <c r="T26" s="120"/>
      <c r="U26" s="120"/>
    </row>
    <row r="27" spans="1:21" ht="13.5">
      <c r="A27" s="109"/>
      <c r="B27" s="110"/>
      <c r="C27" s="111"/>
      <c r="D27" s="109"/>
      <c r="E27" s="110"/>
      <c r="F27" s="111"/>
      <c r="G27" s="109"/>
      <c r="H27" s="122"/>
      <c r="I27" s="111"/>
      <c r="J27" s="109"/>
      <c r="K27" s="122"/>
      <c r="L27" s="111"/>
      <c r="M27" s="109"/>
      <c r="N27" s="122"/>
      <c r="O27" s="111"/>
      <c r="P27" s="109" t="s">
        <v>185</v>
      </c>
      <c r="Q27" s="122">
        <v>600</v>
      </c>
      <c r="R27" s="111"/>
      <c r="S27" s="120"/>
      <c r="T27" s="120"/>
      <c r="U27" s="120"/>
    </row>
    <row r="28" spans="1:21" ht="13.5">
      <c r="A28" s="109"/>
      <c r="B28" s="110"/>
      <c r="C28" s="111"/>
      <c r="D28" s="109"/>
      <c r="E28" s="110"/>
      <c r="F28" s="111"/>
      <c r="G28" s="109"/>
      <c r="H28" s="122"/>
      <c r="I28" s="111"/>
      <c r="J28" s="109"/>
      <c r="K28" s="122"/>
      <c r="L28" s="111"/>
      <c r="M28" s="109"/>
      <c r="N28" s="122"/>
      <c r="O28" s="111"/>
      <c r="P28" s="109" t="s">
        <v>186</v>
      </c>
      <c r="Q28" s="122">
        <v>450</v>
      </c>
      <c r="R28" s="111"/>
      <c r="S28" s="120"/>
      <c r="T28" s="120"/>
      <c r="U28" s="120"/>
    </row>
    <row r="29" spans="1:21" ht="13.5">
      <c r="A29" s="109"/>
      <c r="B29" s="110"/>
      <c r="C29" s="111"/>
      <c r="D29" s="109"/>
      <c r="E29" s="110"/>
      <c r="F29" s="111"/>
      <c r="G29" s="109"/>
      <c r="H29" s="122"/>
      <c r="I29" s="111"/>
      <c r="J29" s="109"/>
      <c r="K29" s="122"/>
      <c r="L29" s="111"/>
      <c r="M29" s="109"/>
      <c r="N29" s="122"/>
      <c r="O29" s="111"/>
      <c r="P29" s="109"/>
      <c r="Q29" s="122"/>
      <c r="R29" s="111"/>
      <c r="S29" s="120"/>
      <c r="T29" s="120"/>
      <c r="U29" s="120"/>
    </row>
    <row r="30" spans="1:21" ht="13.5">
      <c r="A30" s="134"/>
      <c r="B30" s="279"/>
      <c r="C30" s="139"/>
      <c r="D30" s="134"/>
      <c r="E30" s="279"/>
      <c r="F30" s="139"/>
      <c r="G30" s="134"/>
      <c r="H30" s="135"/>
      <c r="I30" s="139"/>
      <c r="J30" s="134"/>
      <c r="K30" s="135"/>
      <c r="L30" s="139"/>
      <c r="M30" s="134"/>
      <c r="N30" s="135"/>
      <c r="O30" s="139"/>
      <c r="P30" s="134"/>
      <c r="Q30" s="135"/>
      <c r="R30" s="139"/>
      <c r="S30" s="120"/>
      <c r="T30" s="120"/>
      <c r="U30" s="120"/>
    </row>
    <row r="31" spans="1:21" ht="14.25" thickBot="1">
      <c r="A31" s="198" t="s">
        <v>12</v>
      </c>
      <c r="B31" s="207">
        <f>SUM(B21:B30)</f>
        <v>250</v>
      </c>
      <c r="C31" s="200">
        <f>SUM(C21:C30)</f>
        <v>0</v>
      </c>
      <c r="D31" s="198" t="s">
        <v>12</v>
      </c>
      <c r="E31" s="207">
        <f>SUM(E21:E30)</f>
        <v>500</v>
      </c>
      <c r="F31" s="200">
        <f>SUM(F21:F30)</f>
        <v>0</v>
      </c>
      <c r="G31" s="198" t="s">
        <v>12</v>
      </c>
      <c r="H31" s="207">
        <f>SUM(H21:H30)</f>
        <v>650</v>
      </c>
      <c r="I31" s="200">
        <f>SUM(I21:I30)</f>
        <v>0</v>
      </c>
      <c r="J31" s="198" t="s">
        <v>12</v>
      </c>
      <c r="K31" s="207">
        <f>SUM(K21:K30)</f>
        <v>0</v>
      </c>
      <c r="L31" s="200">
        <f>SUM(L21:L30)</f>
        <v>0</v>
      </c>
      <c r="M31" s="198" t="s">
        <v>12</v>
      </c>
      <c r="N31" s="207">
        <f>SUM(N21:N30)</f>
        <v>150</v>
      </c>
      <c r="O31" s="200">
        <f>SUM(O21:O30)</f>
        <v>0</v>
      </c>
      <c r="P31" s="208" t="s">
        <v>12</v>
      </c>
      <c r="Q31" s="207">
        <f>SUM(Q21:Q30)</f>
        <v>5250</v>
      </c>
      <c r="R31" s="200">
        <f>SUM(R21:R30)</f>
        <v>0</v>
      </c>
      <c r="S31" s="120"/>
      <c r="T31" s="120"/>
      <c r="U31" s="120"/>
    </row>
    <row r="32" spans="1:21" ht="10.5" customHeight="1" thickBot="1">
      <c r="A32" s="120"/>
      <c r="B32" s="120"/>
      <c r="C32" s="120"/>
      <c r="D32" s="120"/>
      <c r="E32" s="120"/>
      <c r="F32" s="120"/>
      <c r="G32" s="209"/>
      <c r="H32" s="120"/>
      <c r="I32" s="120"/>
      <c r="J32" s="120"/>
      <c r="K32" s="120"/>
      <c r="L32" s="120"/>
      <c r="M32" s="210"/>
      <c r="N32" s="211"/>
      <c r="O32" s="120"/>
      <c r="P32" s="212"/>
      <c r="Q32" s="120"/>
      <c r="R32" s="120"/>
      <c r="S32" s="120"/>
      <c r="T32" s="120"/>
      <c r="U32" s="120"/>
    </row>
    <row r="33" spans="1:21" ht="16.5" customHeight="1" thickBot="1">
      <c r="A33" s="148" t="s">
        <v>591</v>
      </c>
      <c r="B33" s="263"/>
      <c r="C33" s="281" t="s">
        <v>320</v>
      </c>
      <c r="D33" s="282" t="s">
        <v>187</v>
      </c>
      <c r="E33" s="266"/>
      <c r="F33" s="267" t="s">
        <v>3</v>
      </c>
      <c r="G33" s="213">
        <f>SUM(B54,E54,H54,K54,N54,Q54)</f>
        <v>22300</v>
      </c>
      <c r="H33" s="214" t="s">
        <v>4</v>
      </c>
      <c r="I33" s="215">
        <f>SUM(C54,F54,I54,L54,O54,R54)</f>
        <v>0</v>
      </c>
      <c r="J33" s="22"/>
      <c r="K33" s="216"/>
      <c r="L33" s="217"/>
      <c r="M33" s="243"/>
      <c r="N33" s="219"/>
      <c r="O33" s="120"/>
      <c r="P33" s="212"/>
      <c r="Q33" s="120"/>
      <c r="R33" s="120"/>
      <c r="S33" s="120"/>
      <c r="T33" s="120"/>
      <c r="U33" s="120"/>
    </row>
    <row r="34" spans="1:21" ht="3.75" customHeight="1" thickBo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212"/>
      <c r="Q34" s="120"/>
      <c r="R34" s="120"/>
      <c r="S34" s="120"/>
      <c r="T34" s="120"/>
      <c r="U34" s="120"/>
    </row>
    <row r="35" spans="1:21" ht="15.75" customHeight="1">
      <c r="A35" s="221" t="s">
        <v>5</v>
      </c>
      <c r="B35" s="220"/>
      <c r="C35" s="153"/>
      <c r="D35" s="201" t="s">
        <v>6</v>
      </c>
      <c r="E35" s="220"/>
      <c r="F35" s="153"/>
      <c r="G35" s="201" t="s">
        <v>7</v>
      </c>
      <c r="H35" s="220"/>
      <c r="I35" s="153"/>
      <c r="J35" s="201" t="s">
        <v>92</v>
      </c>
      <c r="K35" s="220"/>
      <c r="L35" s="153"/>
      <c r="M35" s="221" t="s">
        <v>335</v>
      </c>
      <c r="N35" s="220"/>
      <c r="O35" s="153"/>
      <c r="P35" s="201" t="s">
        <v>8</v>
      </c>
      <c r="Q35" s="202"/>
      <c r="R35" s="203"/>
      <c r="S35" s="120"/>
      <c r="T35" s="120"/>
      <c r="U35" s="120"/>
    </row>
    <row r="36" spans="1:21" ht="14.25" customHeight="1">
      <c r="A36" s="224" t="s">
        <v>10</v>
      </c>
      <c r="B36" s="225" t="s">
        <v>11</v>
      </c>
      <c r="C36" s="119"/>
      <c r="D36" s="224" t="s">
        <v>10</v>
      </c>
      <c r="E36" s="225" t="s">
        <v>11</v>
      </c>
      <c r="F36" s="119"/>
      <c r="G36" s="224" t="s">
        <v>10</v>
      </c>
      <c r="H36" s="225" t="s">
        <v>11</v>
      </c>
      <c r="I36" s="119"/>
      <c r="J36" s="224" t="s">
        <v>10</v>
      </c>
      <c r="K36" s="225" t="s">
        <v>11</v>
      </c>
      <c r="L36" s="119"/>
      <c r="M36" s="224" t="s">
        <v>10</v>
      </c>
      <c r="N36" s="225" t="s">
        <v>11</v>
      </c>
      <c r="O36" s="119"/>
      <c r="P36" s="204" t="s">
        <v>10</v>
      </c>
      <c r="Q36" s="228" t="s">
        <v>11</v>
      </c>
      <c r="R36" s="229"/>
      <c r="S36" s="120"/>
      <c r="T36" s="120"/>
      <c r="U36" s="120"/>
    </row>
    <row r="37" spans="1:21" ht="13.5">
      <c r="A37" s="109"/>
      <c r="B37" s="110">
        <v>0</v>
      </c>
      <c r="C37" s="140"/>
      <c r="D37" s="109"/>
      <c r="E37" s="110">
        <v>0</v>
      </c>
      <c r="F37" s="111"/>
      <c r="G37" s="109" t="s">
        <v>188</v>
      </c>
      <c r="H37" s="122">
        <v>1800</v>
      </c>
      <c r="I37" s="111"/>
      <c r="J37" s="109" t="s">
        <v>386</v>
      </c>
      <c r="K37" s="122"/>
      <c r="L37" s="111"/>
      <c r="M37" s="109" t="s">
        <v>473</v>
      </c>
      <c r="N37" s="122">
        <v>100</v>
      </c>
      <c r="O37" s="111"/>
      <c r="P37" s="109" t="s">
        <v>560</v>
      </c>
      <c r="Q37" s="112">
        <v>3800</v>
      </c>
      <c r="R37" s="111"/>
      <c r="S37" s="120"/>
      <c r="T37" s="120"/>
      <c r="U37" s="120"/>
    </row>
    <row r="38" spans="1:21" ht="13.5">
      <c r="A38" s="109"/>
      <c r="B38" s="110">
        <v>0</v>
      </c>
      <c r="C38" s="140"/>
      <c r="D38" s="109"/>
      <c r="E38" s="110"/>
      <c r="F38" s="111"/>
      <c r="G38" s="109" t="s">
        <v>361</v>
      </c>
      <c r="H38" s="122">
        <v>100</v>
      </c>
      <c r="I38" s="111"/>
      <c r="J38" s="109"/>
      <c r="K38" s="122"/>
      <c r="L38" s="111"/>
      <c r="M38" s="109" t="s">
        <v>398</v>
      </c>
      <c r="N38" s="122">
        <v>50</v>
      </c>
      <c r="O38" s="111"/>
      <c r="P38" s="109" t="s">
        <v>561</v>
      </c>
      <c r="Q38" s="114">
        <v>1150</v>
      </c>
      <c r="R38" s="111"/>
      <c r="S38" s="120"/>
      <c r="T38" s="120"/>
      <c r="U38" s="120"/>
    </row>
    <row r="39" spans="1:21" ht="13.5">
      <c r="A39" s="109"/>
      <c r="B39" s="110"/>
      <c r="C39" s="111"/>
      <c r="D39" s="109"/>
      <c r="E39" s="110"/>
      <c r="F39" s="111"/>
      <c r="G39" s="109" t="s">
        <v>189</v>
      </c>
      <c r="H39" s="122">
        <v>50</v>
      </c>
      <c r="I39" s="111"/>
      <c r="J39" s="109"/>
      <c r="K39" s="122"/>
      <c r="L39" s="111"/>
      <c r="M39" s="131" t="s">
        <v>494</v>
      </c>
      <c r="N39" s="141">
        <v>250</v>
      </c>
      <c r="O39" s="111"/>
      <c r="P39" s="109" t="s">
        <v>562</v>
      </c>
      <c r="Q39" s="114">
        <v>2150</v>
      </c>
      <c r="R39" s="111"/>
      <c r="S39" s="120"/>
      <c r="T39" s="120"/>
      <c r="U39" s="120"/>
    </row>
    <row r="40" spans="1:21" ht="13.5">
      <c r="A40" s="109"/>
      <c r="B40" s="110"/>
      <c r="C40" s="111"/>
      <c r="D40" s="109"/>
      <c r="E40" s="110"/>
      <c r="F40" s="111"/>
      <c r="G40" s="109" t="s">
        <v>432</v>
      </c>
      <c r="H40" s="122">
        <v>700</v>
      </c>
      <c r="I40" s="111"/>
      <c r="J40" s="109"/>
      <c r="K40" s="122"/>
      <c r="L40" s="111"/>
      <c r="M40" s="131" t="s">
        <v>576</v>
      </c>
      <c r="N40" s="122">
        <v>150</v>
      </c>
      <c r="O40" s="111"/>
      <c r="P40" s="109" t="s">
        <v>563</v>
      </c>
      <c r="Q40" s="114">
        <v>2850</v>
      </c>
      <c r="R40" s="111"/>
      <c r="S40" s="120"/>
      <c r="T40" s="120"/>
      <c r="U40" s="120"/>
    </row>
    <row r="41" spans="1:21" ht="13.5">
      <c r="A41" s="109"/>
      <c r="B41" s="110"/>
      <c r="C41" s="111"/>
      <c r="D41" s="109"/>
      <c r="E41" s="110"/>
      <c r="F41" s="111"/>
      <c r="G41" s="109" t="s">
        <v>397</v>
      </c>
      <c r="H41" s="122">
        <v>250</v>
      </c>
      <c r="I41" s="111"/>
      <c r="J41" s="109"/>
      <c r="K41" s="122"/>
      <c r="L41" s="111"/>
      <c r="M41" s="131" t="s">
        <v>558</v>
      </c>
      <c r="N41" s="122">
        <v>100</v>
      </c>
      <c r="O41" s="111"/>
      <c r="P41" s="109" t="s">
        <v>190</v>
      </c>
      <c r="Q41" s="114">
        <v>1450</v>
      </c>
      <c r="R41" s="111"/>
      <c r="S41" s="120"/>
      <c r="T41" s="120"/>
      <c r="U41" s="120"/>
    </row>
    <row r="42" spans="1:21" ht="13.5">
      <c r="A42" s="109"/>
      <c r="B42" s="110"/>
      <c r="C42" s="111"/>
      <c r="D42" s="109"/>
      <c r="E42" s="110"/>
      <c r="F42" s="111"/>
      <c r="G42" s="109" t="s">
        <v>531</v>
      </c>
      <c r="H42" s="122">
        <v>300</v>
      </c>
      <c r="I42" s="111"/>
      <c r="J42" s="109"/>
      <c r="K42" s="122"/>
      <c r="L42" s="111"/>
      <c r="M42" s="131" t="s">
        <v>559</v>
      </c>
      <c r="N42" s="122">
        <v>50</v>
      </c>
      <c r="O42" s="111"/>
      <c r="P42" s="109" t="s">
        <v>191</v>
      </c>
      <c r="Q42" s="114">
        <v>1950</v>
      </c>
      <c r="R42" s="111"/>
      <c r="S42" s="120"/>
      <c r="T42" s="120"/>
      <c r="U42" s="120"/>
    </row>
    <row r="43" spans="1:21" ht="13.5">
      <c r="A43" s="109"/>
      <c r="B43" s="110"/>
      <c r="C43" s="111"/>
      <c r="D43" s="109"/>
      <c r="E43" s="110"/>
      <c r="F43" s="111"/>
      <c r="G43" s="109"/>
      <c r="H43" s="122"/>
      <c r="I43" s="111"/>
      <c r="J43" s="109"/>
      <c r="K43" s="122"/>
      <c r="L43" s="111"/>
      <c r="M43" s="113"/>
      <c r="N43" s="114"/>
      <c r="O43" s="111"/>
      <c r="P43" s="109" t="s">
        <v>192</v>
      </c>
      <c r="Q43" s="114">
        <v>2050</v>
      </c>
      <c r="R43" s="111"/>
      <c r="S43" s="120"/>
      <c r="T43" s="120"/>
      <c r="U43" s="120"/>
    </row>
    <row r="44" spans="1:21" ht="13.5">
      <c r="A44" s="109"/>
      <c r="B44" s="110"/>
      <c r="C44" s="111"/>
      <c r="D44" s="109"/>
      <c r="E44" s="110"/>
      <c r="F44" s="111"/>
      <c r="G44" s="109"/>
      <c r="H44" s="122"/>
      <c r="I44" s="111"/>
      <c r="J44" s="109"/>
      <c r="K44" s="122"/>
      <c r="L44" s="111"/>
      <c r="M44" s="109"/>
      <c r="N44" s="122"/>
      <c r="O44" s="111"/>
      <c r="P44" s="109" t="s">
        <v>194</v>
      </c>
      <c r="Q44" s="114">
        <v>1100</v>
      </c>
      <c r="R44" s="111"/>
      <c r="S44" s="120"/>
      <c r="T44" s="120"/>
      <c r="U44" s="120"/>
    </row>
    <row r="45" spans="1:21" ht="13.5">
      <c r="A45" s="109"/>
      <c r="B45" s="110"/>
      <c r="C45" s="111"/>
      <c r="D45" s="109"/>
      <c r="E45" s="110"/>
      <c r="F45" s="111"/>
      <c r="G45" s="109"/>
      <c r="H45" s="122"/>
      <c r="I45" s="111"/>
      <c r="J45" s="109"/>
      <c r="K45" s="122"/>
      <c r="L45" s="111"/>
      <c r="M45" s="113"/>
      <c r="N45" s="114"/>
      <c r="O45" s="111"/>
      <c r="P45" s="109" t="s">
        <v>199</v>
      </c>
      <c r="Q45" s="114">
        <v>550</v>
      </c>
      <c r="R45" s="111"/>
      <c r="S45" s="120"/>
      <c r="T45" s="120"/>
      <c r="U45" s="120"/>
    </row>
    <row r="46" spans="1:21" ht="13.5">
      <c r="A46" s="109"/>
      <c r="B46" s="122"/>
      <c r="C46" s="111"/>
      <c r="D46" s="109"/>
      <c r="E46" s="122"/>
      <c r="F46" s="111"/>
      <c r="G46" s="113"/>
      <c r="H46" s="122"/>
      <c r="I46" s="111"/>
      <c r="J46" s="113"/>
      <c r="K46" s="122"/>
      <c r="L46" s="111"/>
      <c r="M46" s="113"/>
      <c r="N46" s="122"/>
      <c r="O46" s="111"/>
      <c r="P46" s="113" t="s">
        <v>435</v>
      </c>
      <c r="Q46" s="114">
        <v>1350</v>
      </c>
      <c r="R46" s="111"/>
      <c r="S46" s="120"/>
      <c r="T46" s="120"/>
      <c r="U46" s="120"/>
    </row>
    <row r="47" spans="1:21" ht="13.5">
      <c r="A47" s="109"/>
      <c r="B47" s="122"/>
      <c r="C47" s="111"/>
      <c r="D47" s="109"/>
      <c r="E47" s="122"/>
      <c r="F47" s="111"/>
      <c r="G47" s="113"/>
      <c r="H47" s="122"/>
      <c r="I47" s="111"/>
      <c r="J47" s="113"/>
      <c r="K47" s="122"/>
      <c r="L47" s="111"/>
      <c r="M47" s="113"/>
      <c r="N47" s="122"/>
      <c r="O47" s="111"/>
      <c r="P47" s="113"/>
      <c r="Q47" s="122"/>
      <c r="R47" s="111"/>
      <c r="S47" s="120"/>
      <c r="T47" s="120"/>
      <c r="U47" s="120"/>
    </row>
    <row r="48" spans="1:21" ht="13.5">
      <c r="A48" s="109"/>
      <c r="B48" s="122"/>
      <c r="C48" s="111"/>
      <c r="D48" s="109"/>
      <c r="E48" s="122"/>
      <c r="F48" s="111"/>
      <c r="G48" s="113"/>
      <c r="H48" s="122"/>
      <c r="I48" s="111"/>
      <c r="J48" s="113"/>
      <c r="K48" s="122"/>
      <c r="L48" s="111"/>
      <c r="M48" s="113"/>
      <c r="N48" s="122"/>
      <c r="O48" s="111"/>
      <c r="P48" s="113"/>
      <c r="Q48" s="122"/>
      <c r="R48" s="111"/>
      <c r="S48" s="120"/>
      <c r="T48" s="120"/>
      <c r="U48" s="120"/>
    </row>
    <row r="49" spans="1:21" ht="13.5">
      <c r="A49" s="109"/>
      <c r="B49" s="122"/>
      <c r="C49" s="111"/>
      <c r="D49" s="109"/>
      <c r="E49" s="122"/>
      <c r="F49" s="111"/>
      <c r="G49" s="113"/>
      <c r="H49" s="122"/>
      <c r="I49" s="111"/>
      <c r="J49" s="113"/>
      <c r="K49" s="122"/>
      <c r="L49" s="111"/>
      <c r="M49" s="113"/>
      <c r="N49" s="122"/>
      <c r="O49" s="111"/>
      <c r="P49" s="113"/>
      <c r="Q49" s="122"/>
      <c r="R49" s="111"/>
      <c r="S49" s="120"/>
      <c r="T49" s="120"/>
      <c r="U49" s="120"/>
    </row>
    <row r="50" spans="1:21" ht="13.5">
      <c r="A50" s="109"/>
      <c r="B50" s="122"/>
      <c r="C50" s="111"/>
      <c r="D50" s="109"/>
      <c r="E50" s="122"/>
      <c r="F50" s="111"/>
      <c r="G50" s="113"/>
      <c r="H50" s="122"/>
      <c r="I50" s="111"/>
      <c r="J50" s="113"/>
      <c r="K50" s="122"/>
      <c r="L50" s="111"/>
      <c r="M50" s="113"/>
      <c r="N50" s="122"/>
      <c r="O50" s="111"/>
      <c r="P50" s="113"/>
      <c r="Q50" s="114"/>
      <c r="R50" s="111"/>
      <c r="S50" s="120"/>
      <c r="T50" s="120"/>
      <c r="U50" s="120"/>
    </row>
    <row r="51" spans="1:21" ht="13.5">
      <c r="A51" s="109"/>
      <c r="B51" s="122"/>
      <c r="C51" s="111"/>
      <c r="D51" s="109" t="s">
        <v>386</v>
      </c>
      <c r="E51" s="122"/>
      <c r="F51" s="111"/>
      <c r="G51" s="113"/>
      <c r="H51" s="122"/>
      <c r="I51" s="111"/>
      <c r="J51" s="113"/>
      <c r="K51" s="122"/>
      <c r="L51" s="111"/>
      <c r="M51" s="113"/>
      <c r="N51" s="122"/>
      <c r="O51" s="111"/>
      <c r="P51" s="113"/>
      <c r="Q51" s="114"/>
      <c r="R51" s="111"/>
      <c r="S51" s="120"/>
      <c r="T51" s="120"/>
      <c r="U51" s="120"/>
    </row>
    <row r="52" spans="1:21" ht="13.5">
      <c r="A52" s="109"/>
      <c r="B52" s="122"/>
      <c r="C52" s="111"/>
      <c r="D52" s="109" t="s">
        <v>493</v>
      </c>
      <c r="E52" s="122"/>
      <c r="F52" s="111"/>
      <c r="G52" s="113"/>
      <c r="H52" s="122"/>
      <c r="I52" s="111"/>
      <c r="J52" s="113"/>
      <c r="K52" s="122"/>
      <c r="L52" s="111"/>
      <c r="M52" s="113"/>
      <c r="N52" s="122"/>
      <c r="O52" s="111"/>
      <c r="P52" s="109" t="s">
        <v>198</v>
      </c>
      <c r="Q52" s="171"/>
      <c r="R52" s="111"/>
      <c r="S52" s="120"/>
      <c r="T52" s="120"/>
      <c r="U52" s="120"/>
    </row>
    <row r="53" spans="1:21" ht="13.5">
      <c r="A53" s="244"/>
      <c r="B53" s="181"/>
      <c r="C53" s="139"/>
      <c r="D53" s="109" t="s">
        <v>443</v>
      </c>
      <c r="E53" s="181"/>
      <c r="F53" s="139"/>
      <c r="G53" s="172"/>
      <c r="H53" s="181"/>
      <c r="I53" s="139"/>
      <c r="J53" s="172"/>
      <c r="K53" s="181"/>
      <c r="L53" s="139"/>
      <c r="M53" s="109" t="s">
        <v>387</v>
      </c>
      <c r="N53" s="181"/>
      <c r="O53" s="139"/>
      <c r="P53" s="244"/>
      <c r="Q53" s="178"/>
      <c r="R53" s="139"/>
      <c r="S53" s="120"/>
      <c r="T53" s="120"/>
      <c r="U53" s="120"/>
    </row>
    <row r="54" spans="1:21" ht="14.25" thickBot="1">
      <c r="A54" s="198" t="s">
        <v>12</v>
      </c>
      <c r="B54" s="207">
        <f>SUM(B37:B53)</f>
        <v>0</v>
      </c>
      <c r="C54" s="200">
        <f>SUM(C37:C53)</f>
        <v>0</v>
      </c>
      <c r="D54" s="198" t="s">
        <v>12</v>
      </c>
      <c r="E54" s="207">
        <f>SUM(E37:E53)</f>
        <v>0</v>
      </c>
      <c r="F54" s="200">
        <f>SUM(F37:F53)</f>
        <v>0</v>
      </c>
      <c r="G54" s="198" t="s">
        <v>12</v>
      </c>
      <c r="H54" s="207">
        <f>SUM(H37:H53)</f>
        <v>3200</v>
      </c>
      <c r="I54" s="200">
        <f>SUM(I37:I53)</f>
        <v>0</v>
      </c>
      <c r="J54" s="198" t="s">
        <v>12</v>
      </c>
      <c r="K54" s="207">
        <f>SUM(K37:K53)</f>
        <v>0</v>
      </c>
      <c r="L54" s="200">
        <f>SUM(L37:L53)</f>
        <v>0</v>
      </c>
      <c r="M54" s="198" t="s">
        <v>12</v>
      </c>
      <c r="N54" s="207">
        <f>SUM(N37:N53)</f>
        <v>700</v>
      </c>
      <c r="O54" s="200">
        <f>SUM(O37:O53)</f>
        <v>0</v>
      </c>
      <c r="P54" s="208" t="s">
        <v>12</v>
      </c>
      <c r="Q54" s="199">
        <f>SUM(Q37:Q53)</f>
        <v>18400</v>
      </c>
      <c r="R54" s="200">
        <f>SUM(R37:R53)</f>
        <v>0</v>
      </c>
      <c r="S54" s="120"/>
      <c r="T54" s="120"/>
      <c r="U54" s="120"/>
    </row>
    <row r="55" spans="1:21" ht="10.5" customHeight="1" thickBot="1">
      <c r="A55" s="120"/>
      <c r="B55" s="120"/>
      <c r="C55" s="120"/>
      <c r="D55" s="120"/>
      <c r="E55" s="120"/>
      <c r="F55" s="120"/>
      <c r="G55" s="209"/>
      <c r="H55" s="120"/>
      <c r="I55" s="120"/>
      <c r="J55" s="120"/>
      <c r="K55" s="120"/>
      <c r="L55" s="120"/>
      <c r="M55" s="210"/>
      <c r="N55" s="211"/>
      <c r="O55" s="120"/>
      <c r="P55" s="212"/>
      <c r="Q55" s="120"/>
      <c r="R55" s="120"/>
      <c r="S55" s="120"/>
      <c r="T55" s="120"/>
      <c r="U55" s="120"/>
    </row>
    <row r="56" spans="1:21" ht="16.5" customHeight="1" thickBot="1">
      <c r="A56" s="148" t="s">
        <v>591</v>
      </c>
      <c r="B56" s="263"/>
      <c r="C56" s="281" t="s">
        <v>321</v>
      </c>
      <c r="D56" s="282" t="s">
        <v>282</v>
      </c>
      <c r="E56" s="266"/>
      <c r="F56" s="267" t="s">
        <v>3</v>
      </c>
      <c r="G56" s="213">
        <f>SUM(B65,E65,H65,K65,N65,Q65)</f>
        <v>3400</v>
      </c>
      <c r="H56" s="214" t="s">
        <v>4</v>
      </c>
      <c r="I56" s="215">
        <f>SUM(C65,F65,I65,L65,O65,R65)</f>
        <v>0</v>
      </c>
      <c r="J56" s="22"/>
      <c r="K56" s="216"/>
      <c r="L56" s="217"/>
      <c r="M56" s="243"/>
      <c r="N56" s="219"/>
      <c r="O56" s="120"/>
      <c r="P56" s="212"/>
      <c r="Q56" s="120"/>
      <c r="R56" s="120"/>
      <c r="S56" s="120"/>
      <c r="T56" s="120"/>
      <c r="U56" s="120"/>
    </row>
    <row r="57" spans="1:21" ht="3.75" customHeight="1" thickBo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212"/>
      <c r="Q57" s="120"/>
      <c r="R57" s="120"/>
      <c r="S57" s="120"/>
      <c r="T57" s="120"/>
      <c r="U57" s="120"/>
    </row>
    <row r="58" spans="1:21" ht="15.75" customHeight="1">
      <c r="A58" s="221" t="s">
        <v>5</v>
      </c>
      <c r="B58" s="220"/>
      <c r="C58" s="153"/>
      <c r="D58" s="201" t="s">
        <v>6</v>
      </c>
      <c r="E58" s="220"/>
      <c r="F58" s="153"/>
      <c r="G58" s="201" t="s">
        <v>7</v>
      </c>
      <c r="H58" s="220"/>
      <c r="I58" s="153"/>
      <c r="J58" s="201" t="s">
        <v>272</v>
      </c>
      <c r="K58" s="220"/>
      <c r="L58" s="153"/>
      <c r="M58" s="221" t="s">
        <v>335</v>
      </c>
      <c r="N58" s="220"/>
      <c r="O58" s="153"/>
      <c r="P58" s="201" t="s">
        <v>8</v>
      </c>
      <c r="Q58" s="202"/>
      <c r="R58" s="203"/>
      <c r="S58" s="120"/>
      <c r="T58" s="120"/>
      <c r="U58" s="120"/>
    </row>
    <row r="59" spans="1:21" ht="14.25" customHeight="1">
      <c r="A59" s="224" t="s">
        <v>10</v>
      </c>
      <c r="B59" s="225" t="s">
        <v>11</v>
      </c>
      <c r="C59" s="119"/>
      <c r="D59" s="224" t="s">
        <v>10</v>
      </c>
      <c r="E59" s="225" t="s">
        <v>11</v>
      </c>
      <c r="F59" s="119"/>
      <c r="G59" s="224" t="s">
        <v>10</v>
      </c>
      <c r="H59" s="225" t="s">
        <v>11</v>
      </c>
      <c r="I59" s="119"/>
      <c r="J59" s="224" t="s">
        <v>10</v>
      </c>
      <c r="K59" s="225" t="s">
        <v>11</v>
      </c>
      <c r="L59" s="119"/>
      <c r="M59" s="224" t="s">
        <v>10</v>
      </c>
      <c r="N59" s="225" t="s">
        <v>11</v>
      </c>
      <c r="O59" s="119"/>
      <c r="P59" s="204" t="s">
        <v>10</v>
      </c>
      <c r="Q59" s="228" t="s">
        <v>11</v>
      </c>
      <c r="R59" s="229"/>
      <c r="S59" s="120"/>
      <c r="T59" s="120"/>
      <c r="U59" s="120"/>
    </row>
    <row r="60" spans="1:21" ht="13.5">
      <c r="A60" s="109"/>
      <c r="B60" s="110"/>
      <c r="C60" s="111"/>
      <c r="D60" s="109"/>
      <c r="E60" s="110"/>
      <c r="F60" s="111"/>
      <c r="G60" s="109" t="s">
        <v>193</v>
      </c>
      <c r="H60" s="122">
        <v>300</v>
      </c>
      <c r="I60" s="111"/>
      <c r="J60" s="109"/>
      <c r="K60" s="122"/>
      <c r="L60" s="111"/>
      <c r="M60" s="109" t="s">
        <v>436</v>
      </c>
      <c r="N60" s="122">
        <v>50</v>
      </c>
      <c r="O60" s="111"/>
      <c r="P60" s="109" t="s">
        <v>193</v>
      </c>
      <c r="Q60" s="122">
        <v>1250</v>
      </c>
      <c r="R60" s="111"/>
      <c r="S60" s="120"/>
      <c r="T60" s="120"/>
      <c r="U60" s="120"/>
    </row>
    <row r="61" spans="1:21" ht="13.5">
      <c r="A61" s="109"/>
      <c r="B61" s="110"/>
      <c r="C61" s="111"/>
      <c r="D61" s="160"/>
      <c r="E61" s="319"/>
      <c r="F61" s="111"/>
      <c r="G61" s="109"/>
      <c r="H61" s="122"/>
      <c r="I61" s="111"/>
      <c r="J61" s="109"/>
      <c r="K61" s="122"/>
      <c r="L61" s="111"/>
      <c r="M61" s="109"/>
      <c r="N61" s="122"/>
      <c r="O61" s="111"/>
      <c r="P61" s="109" t="s">
        <v>195</v>
      </c>
      <c r="Q61" s="122">
        <v>500</v>
      </c>
      <c r="R61" s="111"/>
      <c r="S61" s="120"/>
      <c r="T61" s="120"/>
      <c r="U61" s="120"/>
    </row>
    <row r="62" spans="1:21" ht="13.5">
      <c r="A62" s="109"/>
      <c r="B62" s="110"/>
      <c r="C62" s="111"/>
      <c r="D62" s="109"/>
      <c r="E62" s="110"/>
      <c r="F62" s="111"/>
      <c r="G62" s="109"/>
      <c r="H62" s="122"/>
      <c r="I62" s="111"/>
      <c r="J62" s="109"/>
      <c r="K62" s="122"/>
      <c r="L62" s="111"/>
      <c r="M62" s="109"/>
      <c r="N62" s="122"/>
      <c r="O62" s="111"/>
      <c r="P62" s="127" t="s">
        <v>488</v>
      </c>
      <c r="Q62" s="126">
        <v>1300</v>
      </c>
      <c r="R62" s="143"/>
      <c r="S62" s="120"/>
      <c r="T62" s="120"/>
      <c r="U62" s="120"/>
    </row>
    <row r="63" spans="1:21" ht="13.5">
      <c r="A63" s="109"/>
      <c r="B63" s="110"/>
      <c r="C63" s="111"/>
      <c r="D63" s="109"/>
      <c r="E63" s="110"/>
      <c r="F63" s="111"/>
      <c r="G63" s="109"/>
      <c r="H63" s="122"/>
      <c r="I63" s="111"/>
      <c r="J63" s="109"/>
      <c r="K63" s="122"/>
      <c r="L63" s="111"/>
      <c r="M63" s="109"/>
      <c r="N63" s="122"/>
      <c r="O63" s="111"/>
      <c r="P63" s="109"/>
      <c r="Q63" s="122"/>
      <c r="R63" s="111"/>
      <c r="S63" s="120"/>
      <c r="T63" s="120"/>
      <c r="U63" s="120"/>
    </row>
    <row r="64" spans="1:21" ht="13.5">
      <c r="A64" s="134"/>
      <c r="B64" s="279"/>
      <c r="C64" s="139"/>
      <c r="D64" s="134"/>
      <c r="E64" s="279"/>
      <c r="F64" s="139"/>
      <c r="G64" s="134"/>
      <c r="H64" s="135"/>
      <c r="I64" s="139"/>
      <c r="J64" s="134"/>
      <c r="K64" s="135"/>
      <c r="L64" s="139"/>
      <c r="M64" s="134"/>
      <c r="N64" s="135"/>
      <c r="O64" s="139"/>
      <c r="P64" s="134"/>
      <c r="Q64" s="135"/>
      <c r="R64" s="139"/>
      <c r="S64" s="120"/>
      <c r="T64" s="120"/>
      <c r="U64" s="120"/>
    </row>
    <row r="65" spans="1:21" ht="14.25" thickBot="1">
      <c r="A65" s="198" t="s">
        <v>12</v>
      </c>
      <c r="B65" s="207">
        <f>SUM(B60:B64)</f>
        <v>0</v>
      </c>
      <c r="C65" s="200">
        <f>SUM(C60:C64)</f>
        <v>0</v>
      </c>
      <c r="D65" s="198" t="s">
        <v>12</v>
      </c>
      <c r="E65" s="207">
        <f>SUM(E60:E64)</f>
        <v>0</v>
      </c>
      <c r="F65" s="200">
        <f>SUM(F60:F64)</f>
        <v>0</v>
      </c>
      <c r="G65" s="198" t="s">
        <v>12</v>
      </c>
      <c r="H65" s="207">
        <f>SUM(H60:H64)</f>
        <v>300</v>
      </c>
      <c r="I65" s="200">
        <f>SUM(I60:I64)</f>
        <v>0</v>
      </c>
      <c r="J65" s="198" t="s">
        <v>12</v>
      </c>
      <c r="K65" s="207">
        <f>SUM(K60:K64)</f>
        <v>0</v>
      </c>
      <c r="L65" s="200">
        <f>SUM(L60:L64)</f>
        <v>0</v>
      </c>
      <c r="M65" s="198" t="s">
        <v>12</v>
      </c>
      <c r="N65" s="207">
        <f>SUM(N60:N64)</f>
        <v>50</v>
      </c>
      <c r="O65" s="200">
        <f>SUM(O60:O64)</f>
        <v>0</v>
      </c>
      <c r="P65" s="208" t="s">
        <v>12</v>
      </c>
      <c r="Q65" s="207">
        <f>SUM(Q60:Q64)</f>
        <v>3050</v>
      </c>
      <c r="R65" s="200">
        <f>SUM(R60:R64)</f>
        <v>0</v>
      </c>
      <c r="S65" s="120"/>
      <c r="T65" s="120"/>
      <c r="U65" s="120"/>
    </row>
    <row r="66" spans="1:21" ht="9" customHeight="1" thickBot="1">
      <c r="A66" s="120"/>
      <c r="B66" s="120"/>
      <c r="C66" s="120"/>
      <c r="D66" s="120"/>
      <c r="E66" s="120"/>
      <c r="F66" s="120"/>
      <c r="G66" s="209"/>
      <c r="H66" s="120"/>
      <c r="I66" s="120"/>
      <c r="J66" s="120"/>
      <c r="K66" s="120"/>
      <c r="L66" s="120"/>
      <c r="M66" s="210"/>
      <c r="N66" s="211"/>
      <c r="O66" s="120"/>
      <c r="P66" s="212"/>
      <c r="Q66" s="120"/>
      <c r="R66" s="120"/>
      <c r="S66" s="120"/>
      <c r="T66" s="120"/>
      <c r="U66" s="120"/>
    </row>
    <row r="67" spans="1:21" ht="16.5" customHeight="1" thickBot="1">
      <c r="A67" s="148" t="s">
        <v>591</v>
      </c>
      <c r="B67" s="263"/>
      <c r="C67" s="281" t="s">
        <v>322</v>
      </c>
      <c r="D67" s="282" t="s">
        <v>196</v>
      </c>
      <c r="E67" s="266"/>
      <c r="F67" s="267" t="s">
        <v>3</v>
      </c>
      <c r="G67" s="213">
        <f>SUM(B81,E81,H81,K81,N81,Q81)</f>
        <v>4050</v>
      </c>
      <c r="H67" s="214" t="s">
        <v>4</v>
      </c>
      <c r="I67" s="215">
        <f>SUM(C81,F81,I81,L81,O81,R81)</f>
        <v>0</v>
      </c>
      <c r="J67" s="22"/>
      <c r="K67" s="216"/>
      <c r="L67" s="217"/>
      <c r="M67" s="243"/>
      <c r="N67" s="120"/>
      <c r="O67" s="120"/>
      <c r="P67" s="245"/>
      <c r="Q67" s="120"/>
      <c r="R67" s="120"/>
      <c r="S67" s="120"/>
      <c r="T67" s="120"/>
      <c r="U67" s="120"/>
    </row>
    <row r="68" spans="1:21" ht="3.75" customHeight="1" thickBo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212"/>
      <c r="Q68" s="120"/>
      <c r="R68" s="120"/>
      <c r="S68" s="120"/>
      <c r="T68" s="120"/>
      <c r="U68" s="120"/>
    </row>
    <row r="69" spans="1:21" ht="15.75" customHeight="1">
      <c r="A69" s="221" t="s">
        <v>5</v>
      </c>
      <c r="B69" s="220"/>
      <c r="C69" s="153"/>
      <c r="D69" s="201" t="s">
        <v>6</v>
      </c>
      <c r="E69" s="220"/>
      <c r="F69" s="153"/>
      <c r="G69" s="201" t="s">
        <v>7</v>
      </c>
      <c r="H69" s="220"/>
      <c r="I69" s="153"/>
      <c r="J69" s="201" t="s">
        <v>272</v>
      </c>
      <c r="K69" s="220"/>
      <c r="L69" s="153"/>
      <c r="M69" s="221" t="s">
        <v>9</v>
      </c>
      <c r="N69" s="220"/>
      <c r="O69" s="153"/>
      <c r="P69" s="201" t="s">
        <v>8</v>
      </c>
      <c r="Q69" s="202"/>
      <c r="R69" s="203"/>
      <c r="S69" s="120"/>
      <c r="T69" s="120"/>
      <c r="U69" s="120"/>
    </row>
    <row r="70" spans="1:21" ht="14.25" customHeight="1">
      <c r="A70" s="224" t="s">
        <v>10</v>
      </c>
      <c r="B70" s="225" t="s">
        <v>11</v>
      </c>
      <c r="C70" s="119"/>
      <c r="D70" s="224" t="s">
        <v>10</v>
      </c>
      <c r="E70" s="225" t="s">
        <v>11</v>
      </c>
      <c r="F70" s="119"/>
      <c r="G70" s="224" t="s">
        <v>10</v>
      </c>
      <c r="H70" s="225" t="s">
        <v>11</v>
      </c>
      <c r="I70" s="119"/>
      <c r="J70" s="224" t="s">
        <v>10</v>
      </c>
      <c r="K70" s="225" t="s">
        <v>11</v>
      </c>
      <c r="L70" s="119"/>
      <c r="M70" s="224" t="s">
        <v>10</v>
      </c>
      <c r="N70" s="225" t="s">
        <v>11</v>
      </c>
      <c r="O70" s="119"/>
      <c r="P70" s="204" t="s">
        <v>10</v>
      </c>
      <c r="Q70" s="228" t="s">
        <v>11</v>
      </c>
      <c r="R70" s="229"/>
      <c r="S70" s="120"/>
      <c r="T70" s="120"/>
      <c r="U70" s="120"/>
    </row>
    <row r="71" spans="1:21" ht="13.5">
      <c r="A71" s="109"/>
      <c r="B71" s="110"/>
      <c r="C71" s="111"/>
      <c r="D71" s="109"/>
      <c r="E71" s="110"/>
      <c r="F71" s="111"/>
      <c r="G71" s="109" t="s">
        <v>197</v>
      </c>
      <c r="H71" s="122">
        <v>50</v>
      </c>
      <c r="I71" s="111"/>
      <c r="J71" s="109"/>
      <c r="K71" s="122"/>
      <c r="L71" s="111"/>
      <c r="M71" s="109"/>
      <c r="N71" s="122"/>
      <c r="O71" s="111"/>
      <c r="P71" s="109" t="s">
        <v>200</v>
      </c>
      <c r="Q71" s="112">
        <v>1600</v>
      </c>
      <c r="R71" s="111"/>
      <c r="S71" s="120"/>
      <c r="T71" s="120"/>
      <c r="U71" s="120"/>
    </row>
    <row r="72" spans="1:21" ht="13.5">
      <c r="A72" s="109"/>
      <c r="B72" s="110"/>
      <c r="C72" s="111"/>
      <c r="D72" s="109"/>
      <c r="E72" s="110"/>
      <c r="F72" s="111"/>
      <c r="G72" s="109"/>
      <c r="H72" s="122"/>
      <c r="I72" s="111"/>
      <c r="J72" s="109"/>
      <c r="K72" s="122"/>
      <c r="L72" s="111"/>
      <c r="M72" s="109"/>
      <c r="N72" s="122"/>
      <c r="O72" s="111"/>
      <c r="P72" s="109" t="s">
        <v>201</v>
      </c>
      <c r="Q72" s="114">
        <v>550</v>
      </c>
      <c r="R72" s="111"/>
      <c r="S72" s="120"/>
      <c r="T72" s="120"/>
      <c r="U72" s="120"/>
    </row>
    <row r="73" spans="1:21" ht="13.5">
      <c r="A73" s="109"/>
      <c r="B73" s="110"/>
      <c r="C73" s="111"/>
      <c r="D73" s="109"/>
      <c r="E73" s="110"/>
      <c r="F73" s="111"/>
      <c r="G73" s="109"/>
      <c r="H73" s="122"/>
      <c r="I73" s="111"/>
      <c r="J73" s="109"/>
      <c r="K73" s="122"/>
      <c r="L73" s="111"/>
      <c r="M73" s="109"/>
      <c r="N73" s="122"/>
      <c r="O73" s="111"/>
      <c r="P73" s="113" t="s">
        <v>490</v>
      </c>
      <c r="Q73" s="114">
        <v>1050</v>
      </c>
      <c r="R73" s="111"/>
      <c r="S73" s="120"/>
      <c r="T73" s="120"/>
      <c r="U73" s="120"/>
    </row>
    <row r="74" spans="1:21" ht="13.5">
      <c r="A74" s="109"/>
      <c r="B74" s="110"/>
      <c r="C74" s="111"/>
      <c r="D74" s="109"/>
      <c r="E74" s="110"/>
      <c r="F74" s="111"/>
      <c r="G74" s="109"/>
      <c r="H74" s="122"/>
      <c r="I74" s="111"/>
      <c r="J74" s="109"/>
      <c r="K74" s="122"/>
      <c r="L74" s="111"/>
      <c r="M74" s="109"/>
      <c r="N74" s="122"/>
      <c r="O74" s="111"/>
      <c r="P74" s="109" t="s">
        <v>491</v>
      </c>
      <c r="Q74" s="114">
        <v>800</v>
      </c>
      <c r="R74" s="111"/>
      <c r="S74" s="120"/>
      <c r="T74" s="120"/>
      <c r="U74" s="120"/>
    </row>
    <row r="75" spans="1:21" ht="13.5">
      <c r="A75" s="109"/>
      <c r="B75" s="110"/>
      <c r="C75" s="111"/>
      <c r="D75" s="109"/>
      <c r="E75" s="110"/>
      <c r="F75" s="111"/>
      <c r="G75" s="109"/>
      <c r="H75" s="122"/>
      <c r="I75" s="111"/>
      <c r="J75" s="109"/>
      <c r="K75" s="122"/>
      <c r="L75" s="111"/>
      <c r="M75" s="109"/>
      <c r="N75" s="122"/>
      <c r="O75" s="111"/>
      <c r="P75" s="109"/>
      <c r="Q75" s="122"/>
      <c r="R75" s="111"/>
      <c r="S75" s="120"/>
      <c r="T75" s="120"/>
      <c r="U75" s="120"/>
    </row>
    <row r="76" spans="1:21" ht="13.5">
      <c r="A76" s="109"/>
      <c r="B76" s="110"/>
      <c r="C76" s="111"/>
      <c r="D76" s="109"/>
      <c r="E76" s="110"/>
      <c r="F76" s="111"/>
      <c r="G76" s="109"/>
      <c r="H76" s="122"/>
      <c r="I76" s="111"/>
      <c r="J76" s="109"/>
      <c r="K76" s="122"/>
      <c r="L76" s="111"/>
      <c r="M76" s="109"/>
      <c r="N76" s="122"/>
      <c r="O76" s="111"/>
      <c r="P76" s="109"/>
      <c r="Q76" s="122"/>
      <c r="R76" s="111"/>
      <c r="S76" s="120"/>
      <c r="T76" s="120"/>
      <c r="U76" s="120"/>
    </row>
    <row r="77" spans="1:21" ht="13.5">
      <c r="A77" s="109"/>
      <c r="B77" s="110"/>
      <c r="C77" s="111"/>
      <c r="D77" s="109"/>
      <c r="E77" s="110"/>
      <c r="F77" s="111"/>
      <c r="G77" s="109"/>
      <c r="H77" s="122"/>
      <c r="I77" s="111"/>
      <c r="J77" s="109"/>
      <c r="K77" s="122"/>
      <c r="L77" s="111"/>
      <c r="M77" s="109"/>
      <c r="N77" s="122"/>
      <c r="O77" s="111"/>
      <c r="P77" s="113"/>
      <c r="Q77" s="114"/>
      <c r="R77" s="111"/>
      <c r="S77" s="120"/>
      <c r="T77" s="120"/>
      <c r="U77" s="120"/>
    </row>
    <row r="78" spans="1:21" ht="13.5">
      <c r="A78" s="109"/>
      <c r="B78" s="110"/>
      <c r="C78" s="111"/>
      <c r="D78" s="109"/>
      <c r="E78" s="110"/>
      <c r="F78" s="111"/>
      <c r="G78" s="113"/>
      <c r="H78" s="122"/>
      <c r="I78" s="111"/>
      <c r="J78" s="113"/>
      <c r="K78" s="122"/>
      <c r="L78" s="111"/>
      <c r="M78" s="113"/>
      <c r="N78" s="122"/>
      <c r="O78" s="111"/>
      <c r="P78" s="113"/>
      <c r="Q78" s="114"/>
      <c r="R78" s="111"/>
      <c r="S78" s="120"/>
      <c r="T78" s="120"/>
      <c r="U78" s="120"/>
    </row>
    <row r="79" spans="1:21" ht="13.5">
      <c r="A79" s="109"/>
      <c r="B79" s="110"/>
      <c r="C79" s="111"/>
      <c r="D79" s="109"/>
      <c r="E79" s="110"/>
      <c r="F79" s="111"/>
      <c r="G79" s="113"/>
      <c r="H79" s="122"/>
      <c r="I79" s="111"/>
      <c r="J79" s="113"/>
      <c r="K79" s="122"/>
      <c r="L79" s="111"/>
      <c r="M79" s="113"/>
      <c r="N79" s="122"/>
      <c r="O79" s="111"/>
      <c r="P79" s="113"/>
      <c r="Q79" s="114"/>
      <c r="R79" s="111"/>
      <c r="S79" s="120"/>
      <c r="T79" s="120"/>
      <c r="U79" s="120"/>
    </row>
    <row r="80" spans="1:21" ht="13.5">
      <c r="A80" s="134"/>
      <c r="B80" s="135"/>
      <c r="C80" s="139"/>
      <c r="D80" s="134"/>
      <c r="E80" s="135"/>
      <c r="F80" s="139"/>
      <c r="G80" s="197"/>
      <c r="H80" s="135"/>
      <c r="I80" s="139"/>
      <c r="J80" s="197"/>
      <c r="K80" s="135"/>
      <c r="L80" s="139"/>
      <c r="M80" s="197"/>
      <c r="N80" s="135"/>
      <c r="O80" s="139"/>
      <c r="P80" s="109" t="s">
        <v>202</v>
      </c>
      <c r="Q80" s="136"/>
      <c r="R80" s="139"/>
      <c r="S80" s="120"/>
      <c r="T80" s="120"/>
      <c r="U80" s="120"/>
    </row>
    <row r="81" spans="1:21" ht="14.25" thickBot="1">
      <c r="A81" s="198" t="s">
        <v>12</v>
      </c>
      <c r="B81" s="207">
        <f>SUM(B71:B80)</f>
        <v>0</v>
      </c>
      <c r="C81" s="200">
        <f>SUM(C71:C80)</f>
        <v>0</v>
      </c>
      <c r="D81" s="198" t="s">
        <v>12</v>
      </c>
      <c r="E81" s="207">
        <f>SUM(E71:E80)</f>
        <v>0</v>
      </c>
      <c r="F81" s="200">
        <f>SUM(F71:F80)</f>
        <v>0</v>
      </c>
      <c r="G81" s="198" t="s">
        <v>12</v>
      </c>
      <c r="H81" s="207">
        <f>SUM(H71:H80)</f>
        <v>50</v>
      </c>
      <c r="I81" s="200">
        <f>SUM(I71:I80)</f>
        <v>0</v>
      </c>
      <c r="J81" s="198" t="s">
        <v>12</v>
      </c>
      <c r="K81" s="207">
        <f>SUM(K71:K80)</f>
        <v>0</v>
      </c>
      <c r="L81" s="200">
        <f>SUM(L71:L80)</f>
        <v>0</v>
      </c>
      <c r="M81" s="198" t="s">
        <v>12</v>
      </c>
      <c r="N81" s="207">
        <f>SUM(N71:N80)</f>
        <v>0</v>
      </c>
      <c r="O81" s="200">
        <f>SUM(O71:O80)</f>
        <v>0</v>
      </c>
      <c r="P81" s="198" t="s">
        <v>12</v>
      </c>
      <c r="Q81" s="199">
        <f>SUM(Q71:Q80)</f>
        <v>4000</v>
      </c>
      <c r="R81" s="200">
        <f>SUM(R71:R80)</f>
        <v>0</v>
      </c>
      <c r="S81" s="120"/>
      <c r="T81" s="120"/>
      <c r="U81" s="120"/>
    </row>
    <row r="82" spans="1:21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120"/>
      <c r="T82" s="120"/>
      <c r="U82" s="120"/>
    </row>
    <row r="83" spans="1:21" ht="13.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120"/>
      <c r="T83" s="120"/>
      <c r="U83" s="120"/>
    </row>
    <row r="84" spans="1:21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120"/>
      <c r="T84" s="120"/>
      <c r="U84" s="120"/>
    </row>
    <row r="85" spans="1:20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120"/>
      <c r="T85" s="120"/>
    </row>
  </sheetData>
  <sheetProtection/>
  <mergeCells count="1">
    <mergeCell ref="F2:I2"/>
  </mergeCells>
  <conditionalFormatting sqref="C8:C14 F8:F14 I8:I14 L8:L14 O8:O14 C21:C30 F21:F30 I21:I30 L21:L30 O21:O30 R21:R30 C37:C53 F37:F53 I37:I53 L37:L53 O44:O53 O37:O42 C71:C80 F71:F80 I71:I80 L71:L80 O71:O80 R71:R80 R8:R14 R37:R53">
    <cfRule type="cellIs" priority="5" dxfId="46" operator="greaterThan" stopIfTrue="1">
      <formula>B8</formula>
    </cfRule>
  </conditionalFormatting>
  <conditionalFormatting sqref="C60:C64 F60:F64 I60:I64 L60:L64 O60:O64 R60:R62">
    <cfRule type="cellIs" priority="4" dxfId="46" operator="greaterThan" stopIfTrue="1">
      <formula>B60</formula>
    </cfRule>
  </conditionalFormatting>
  <conditionalFormatting sqref="O43">
    <cfRule type="cellIs" priority="3" dxfId="46" operator="greaterThan" stopIfTrue="1">
      <formula>N43</formula>
    </cfRule>
  </conditionalFormatting>
  <conditionalFormatting sqref="R63:R64">
    <cfRule type="cellIs" priority="2" dxfId="46" operator="greaterThan" stopIfTrue="1">
      <formula>Q63</formula>
    </cfRule>
  </conditionalFormatting>
  <printOptions horizontalCentered="1"/>
  <pageMargins left="0.1968503937007874" right="0.1968503937007874" top="0.5905511811023623" bottom="0" header="0.2755905511811024" footer="0.1968503937007874"/>
  <pageSetup horizontalDpi="600" verticalDpi="600" orientation="portrait" paperSize="9" scale="69" r:id="rId4"/>
  <headerFooter alignWithMargins="0">
    <oddHeader>&amp;L&amp;16折込広告企画書　　岡山県　No．4</oddHeader>
    <oddFooter>&amp;C
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5"/>
  <sheetViews>
    <sheetView workbookViewId="0" topLeftCell="A3">
      <selection activeCell="K35" sqref="J35:K35"/>
    </sheetView>
  </sheetViews>
  <sheetFormatPr defaultColWidth="8.875" defaultRowHeight="13.5"/>
  <cols>
    <col min="1" max="1" width="9.00390625" style="14" customWidth="1"/>
    <col min="2" max="2" width="7.375" style="14" customWidth="1"/>
    <col min="3" max="3" width="7.00390625" style="14" customWidth="1"/>
    <col min="4" max="4" width="9.00390625" style="14" customWidth="1"/>
    <col min="5" max="5" width="7.375" style="14" customWidth="1"/>
    <col min="6" max="6" width="7.00390625" style="14" customWidth="1"/>
    <col min="7" max="7" width="9.00390625" style="14" customWidth="1"/>
    <col min="8" max="8" width="7.375" style="14" customWidth="1"/>
    <col min="9" max="9" width="7.00390625" style="14" customWidth="1"/>
    <col min="10" max="10" width="9.00390625" style="14" customWidth="1"/>
    <col min="11" max="11" width="7.375" style="14" customWidth="1"/>
    <col min="12" max="12" width="7.00390625" style="14" customWidth="1"/>
    <col min="13" max="13" width="9.00390625" style="14" customWidth="1"/>
    <col min="14" max="14" width="7.375" style="14" customWidth="1"/>
    <col min="15" max="15" width="7.00390625" style="14" customWidth="1"/>
    <col min="16" max="16" width="9.00390625" style="14" customWidth="1"/>
    <col min="17" max="17" width="7.375" style="14" customWidth="1"/>
    <col min="18" max="18" width="7.00390625" style="14" customWidth="1"/>
    <col min="19" max="19" width="1.625" style="14" customWidth="1"/>
    <col min="20" max="16384" width="8.875" style="14" customWidth="1"/>
  </cols>
  <sheetData>
    <row r="1" spans="1:16" ht="12.75" customHeight="1">
      <c r="A1" s="58" t="s">
        <v>0</v>
      </c>
      <c r="B1" s="1"/>
      <c r="C1" s="1"/>
      <c r="D1" s="2"/>
      <c r="E1" s="2"/>
      <c r="F1" s="59" t="s">
        <v>13</v>
      </c>
      <c r="G1" s="3"/>
      <c r="H1" s="3"/>
      <c r="I1" s="2"/>
      <c r="J1" s="60" t="s">
        <v>1</v>
      </c>
      <c r="K1" s="61" t="s">
        <v>2</v>
      </c>
      <c r="L1" s="3"/>
      <c r="M1" s="2"/>
      <c r="N1" s="61" t="s">
        <v>14</v>
      </c>
      <c r="O1" s="4"/>
      <c r="P1" s="5"/>
    </row>
    <row r="2" spans="1:16" ht="25.5" customHeight="1" thickBot="1">
      <c r="A2" s="56">
        <f>'岡山市・御津郡・赤磐市・瀬戸内市'!A2</f>
        <v>0</v>
      </c>
      <c r="B2" s="6"/>
      <c r="C2" s="6"/>
      <c r="D2" s="7"/>
      <c r="E2" s="8"/>
      <c r="F2" s="383" t="str">
        <f>'岡山市・御津郡・赤磐市・瀬戸内市'!F2</f>
        <v>令和　　　年　　　月　　　日</v>
      </c>
      <c r="G2" s="384"/>
      <c r="H2" s="384"/>
      <c r="I2" s="385"/>
      <c r="J2" s="57">
        <f>'岡山市・御津郡・赤磐市・瀬戸内市'!J2</f>
        <v>0</v>
      </c>
      <c r="K2" s="9">
        <f>'岡山市・御津郡・赤磐市・瀬戸内市'!K2</f>
        <v>0</v>
      </c>
      <c r="L2" s="10"/>
      <c r="M2" s="11"/>
      <c r="N2" s="12"/>
      <c r="O2" s="13"/>
      <c r="P2" s="39"/>
    </row>
    <row r="3" spans="7:16" ht="13.5" customHeight="1" thickBot="1">
      <c r="G3" s="15"/>
      <c r="M3" s="16"/>
      <c r="P3" s="15" t="s">
        <v>296</v>
      </c>
    </row>
    <row r="4" spans="1:21" ht="16.5" customHeight="1" thickBot="1">
      <c r="A4" s="148" t="s">
        <v>591</v>
      </c>
      <c r="B4" s="263"/>
      <c r="C4" s="281" t="s">
        <v>427</v>
      </c>
      <c r="D4" s="282" t="s">
        <v>399</v>
      </c>
      <c r="E4" s="266"/>
      <c r="F4" s="267" t="s">
        <v>3</v>
      </c>
      <c r="G4" s="213">
        <f>SUM(B26,E26,H26,K26,N26,Q26)</f>
        <v>12350</v>
      </c>
      <c r="H4" s="214" t="s">
        <v>4</v>
      </c>
      <c r="I4" s="215">
        <f>SUM(C26,F26,I26,L26,O26,R26)</f>
        <v>0</v>
      </c>
      <c r="J4" s="22"/>
      <c r="K4" s="216"/>
      <c r="L4" s="323" t="s">
        <v>36</v>
      </c>
      <c r="M4" s="324">
        <f>SUM(I4,I28,I43)</f>
        <v>0</v>
      </c>
      <c r="N4" s="120"/>
      <c r="O4" s="120"/>
      <c r="P4" s="245" t="s">
        <v>297</v>
      </c>
      <c r="Q4" s="120"/>
      <c r="R4" s="120"/>
      <c r="S4" s="120"/>
      <c r="T4" s="120"/>
      <c r="U4" s="120"/>
    </row>
    <row r="5" spans="1:21" ht="3.75" customHeight="1" thickBo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5.75" customHeight="1">
      <c r="A6" s="221" t="s">
        <v>5</v>
      </c>
      <c r="B6" s="220"/>
      <c r="C6" s="153"/>
      <c r="D6" s="201" t="s">
        <v>6</v>
      </c>
      <c r="E6" s="220"/>
      <c r="F6" s="153"/>
      <c r="G6" s="201" t="s">
        <v>7</v>
      </c>
      <c r="H6" s="220"/>
      <c r="I6" s="153"/>
      <c r="J6" s="201" t="s">
        <v>273</v>
      </c>
      <c r="K6" s="220"/>
      <c r="L6" s="153"/>
      <c r="M6" s="221" t="s">
        <v>335</v>
      </c>
      <c r="N6" s="220"/>
      <c r="O6" s="153"/>
      <c r="P6" s="201" t="s">
        <v>8</v>
      </c>
      <c r="Q6" s="202"/>
      <c r="R6" s="203"/>
      <c r="S6" s="120"/>
      <c r="T6" s="120"/>
      <c r="U6" s="120"/>
    </row>
    <row r="7" spans="1:21" ht="14.25" customHeight="1">
      <c r="A7" s="224" t="s">
        <v>10</v>
      </c>
      <c r="B7" s="225" t="s">
        <v>11</v>
      </c>
      <c r="C7" s="119"/>
      <c r="D7" s="224" t="s">
        <v>10</v>
      </c>
      <c r="E7" s="225" t="s">
        <v>11</v>
      </c>
      <c r="F7" s="119"/>
      <c r="G7" s="224" t="s">
        <v>10</v>
      </c>
      <c r="H7" s="225" t="s">
        <v>11</v>
      </c>
      <c r="I7" s="119"/>
      <c r="J7" s="224" t="s">
        <v>10</v>
      </c>
      <c r="K7" s="225" t="s">
        <v>11</v>
      </c>
      <c r="L7" s="119"/>
      <c r="M7" s="224" t="s">
        <v>10</v>
      </c>
      <c r="N7" s="225" t="s">
        <v>11</v>
      </c>
      <c r="O7" s="119"/>
      <c r="P7" s="204" t="s">
        <v>10</v>
      </c>
      <c r="Q7" s="228" t="s">
        <v>11</v>
      </c>
      <c r="R7" s="229"/>
      <c r="S7" s="120"/>
      <c r="T7" s="120"/>
      <c r="U7" s="120"/>
    </row>
    <row r="8" spans="1:21" ht="13.5">
      <c r="A8" s="109" t="s">
        <v>203</v>
      </c>
      <c r="B8" s="110">
        <v>250</v>
      </c>
      <c r="C8" s="111"/>
      <c r="D8" s="109" t="s">
        <v>203</v>
      </c>
      <c r="E8" s="110">
        <v>150</v>
      </c>
      <c r="F8" s="111"/>
      <c r="G8" s="109" t="s">
        <v>203</v>
      </c>
      <c r="H8" s="122">
        <v>400</v>
      </c>
      <c r="I8" s="111"/>
      <c r="J8" s="109"/>
      <c r="K8" s="122"/>
      <c r="L8" s="111"/>
      <c r="M8" s="109" t="s">
        <v>461</v>
      </c>
      <c r="N8" s="122">
        <v>100</v>
      </c>
      <c r="O8" s="111"/>
      <c r="P8" s="109" t="s">
        <v>207</v>
      </c>
      <c r="Q8" s="112">
        <v>900</v>
      </c>
      <c r="R8" s="111"/>
      <c r="S8" s="120"/>
      <c r="T8" s="120"/>
      <c r="U8" s="120"/>
    </row>
    <row r="9" spans="1:21" ht="13.5">
      <c r="A9" s="109" t="s">
        <v>204</v>
      </c>
      <c r="B9" s="110">
        <v>150</v>
      </c>
      <c r="C9" s="111"/>
      <c r="D9" s="109" t="s">
        <v>204</v>
      </c>
      <c r="E9" s="110">
        <v>250</v>
      </c>
      <c r="F9" s="111"/>
      <c r="G9" s="109" t="s">
        <v>206</v>
      </c>
      <c r="H9" s="122">
        <v>250</v>
      </c>
      <c r="I9" s="111"/>
      <c r="J9" s="109"/>
      <c r="K9" s="122"/>
      <c r="L9" s="111"/>
      <c r="M9" s="109" t="s">
        <v>351</v>
      </c>
      <c r="N9" s="122">
        <v>100</v>
      </c>
      <c r="O9" s="111"/>
      <c r="P9" s="109" t="s">
        <v>208</v>
      </c>
      <c r="Q9" s="114">
        <v>350</v>
      </c>
      <c r="R9" s="111"/>
      <c r="S9" s="120"/>
      <c r="T9" s="120"/>
      <c r="U9" s="120"/>
    </row>
    <row r="10" spans="1:21" ht="13.5">
      <c r="A10" s="109" t="s">
        <v>205</v>
      </c>
      <c r="B10" s="110">
        <v>150</v>
      </c>
      <c r="C10" s="111"/>
      <c r="D10" s="109" t="s">
        <v>205</v>
      </c>
      <c r="E10" s="110">
        <v>250</v>
      </c>
      <c r="F10" s="111"/>
      <c r="G10" s="109" t="s">
        <v>204</v>
      </c>
      <c r="H10" s="122">
        <v>1000</v>
      </c>
      <c r="I10" s="111"/>
      <c r="J10" s="109"/>
      <c r="K10" s="122"/>
      <c r="L10" s="111"/>
      <c r="M10" s="109" t="s">
        <v>352</v>
      </c>
      <c r="N10" s="122">
        <v>100</v>
      </c>
      <c r="O10" s="111"/>
      <c r="P10" s="109" t="s">
        <v>211</v>
      </c>
      <c r="Q10" s="114">
        <v>300</v>
      </c>
      <c r="R10" s="111"/>
      <c r="S10" s="120"/>
      <c r="T10" s="120"/>
      <c r="U10" s="120"/>
    </row>
    <row r="11" spans="1:21" ht="13.5">
      <c r="A11" s="109"/>
      <c r="B11" s="110"/>
      <c r="C11" s="111"/>
      <c r="D11" s="109"/>
      <c r="E11" s="110"/>
      <c r="F11" s="111"/>
      <c r="G11" s="109" t="s">
        <v>205</v>
      </c>
      <c r="H11" s="122">
        <v>300</v>
      </c>
      <c r="I11" s="111"/>
      <c r="J11" s="109"/>
      <c r="K11" s="122"/>
      <c r="L11" s="111"/>
      <c r="M11" s="109"/>
      <c r="N11" s="122"/>
      <c r="O11" s="111"/>
      <c r="P11" s="109" t="s">
        <v>209</v>
      </c>
      <c r="Q11" s="114">
        <v>300</v>
      </c>
      <c r="R11" s="111"/>
      <c r="S11" s="120"/>
      <c r="T11" s="120"/>
      <c r="U11" s="120"/>
    </row>
    <row r="12" spans="1:21" ht="13.5">
      <c r="A12" s="109"/>
      <c r="B12" s="110"/>
      <c r="C12" s="111"/>
      <c r="D12" s="109"/>
      <c r="E12" s="110"/>
      <c r="F12" s="111"/>
      <c r="G12" s="109"/>
      <c r="H12" s="122"/>
      <c r="I12" s="111"/>
      <c r="J12" s="109"/>
      <c r="K12" s="122"/>
      <c r="L12" s="111"/>
      <c r="M12" s="109"/>
      <c r="N12" s="122"/>
      <c r="O12" s="111"/>
      <c r="P12" s="138" t="s">
        <v>455</v>
      </c>
      <c r="Q12" s="114">
        <v>150</v>
      </c>
      <c r="R12" s="111"/>
      <c r="S12" s="120"/>
      <c r="T12" s="120"/>
      <c r="U12" s="120"/>
    </row>
    <row r="13" spans="1:21" ht="13.5">
      <c r="A13" s="109"/>
      <c r="B13" s="110"/>
      <c r="C13" s="111"/>
      <c r="D13" s="109"/>
      <c r="E13" s="110"/>
      <c r="F13" s="111"/>
      <c r="G13" s="109"/>
      <c r="H13" s="122"/>
      <c r="I13" s="111"/>
      <c r="J13" s="109"/>
      <c r="K13" s="122"/>
      <c r="L13" s="111"/>
      <c r="M13" s="109"/>
      <c r="N13" s="122"/>
      <c r="O13" s="111"/>
      <c r="P13" s="109" t="s">
        <v>210</v>
      </c>
      <c r="Q13" s="114">
        <v>450</v>
      </c>
      <c r="R13" s="111"/>
      <c r="S13" s="120"/>
      <c r="T13" s="120"/>
      <c r="U13" s="120"/>
    </row>
    <row r="14" spans="1:21" ht="13.5">
      <c r="A14" s="109"/>
      <c r="B14" s="110"/>
      <c r="C14" s="111"/>
      <c r="D14" s="109"/>
      <c r="E14" s="110"/>
      <c r="F14" s="111"/>
      <c r="G14" s="109"/>
      <c r="H14" s="122"/>
      <c r="I14" s="111"/>
      <c r="J14" s="109"/>
      <c r="K14" s="122"/>
      <c r="L14" s="111"/>
      <c r="M14" s="109"/>
      <c r="N14" s="122"/>
      <c r="O14" s="111"/>
      <c r="P14" s="109" t="s">
        <v>212</v>
      </c>
      <c r="Q14" s="114">
        <v>1500</v>
      </c>
      <c r="R14" s="111"/>
      <c r="S14" s="120"/>
      <c r="T14" s="120"/>
      <c r="U14" s="120"/>
    </row>
    <row r="15" spans="1:21" ht="13.5">
      <c r="A15" s="109"/>
      <c r="B15" s="110"/>
      <c r="C15" s="111"/>
      <c r="D15" s="109"/>
      <c r="E15" s="110"/>
      <c r="F15" s="111"/>
      <c r="G15" s="109"/>
      <c r="H15" s="122"/>
      <c r="I15" s="111"/>
      <c r="J15" s="109"/>
      <c r="K15" s="114"/>
      <c r="L15" s="111"/>
      <c r="M15" s="109"/>
      <c r="N15" s="122"/>
      <c r="O15" s="111"/>
      <c r="P15" s="109" t="s">
        <v>475</v>
      </c>
      <c r="Q15" s="114">
        <v>150</v>
      </c>
      <c r="R15" s="111"/>
      <c r="S15" s="120"/>
      <c r="T15" s="120"/>
      <c r="U15" s="120"/>
    </row>
    <row r="16" spans="1:21" ht="13.5">
      <c r="A16" s="109"/>
      <c r="B16" s="110"/>
      <c r="C16" s="111"/>
      <c r="D16" s="109"/>
      <c r="E16" s="110"/>
      <c r="F16" s="111"/>
      <c r="G16" s="109"/>
      <c r="H16" s="122"/>
      <c r="I16" s="111"/>
      <c r="J16" s="109"/>
      <c r="K16" s="122"/>
      <c r="L16" s="111"/>
      <c r="M16" s="109"/>
      <c r="N16" s="122"/>
      <c r="O16" s="111"/>
      <c r="P16" s="109" t="s">
        <v>474</v>
      </c>
      <c r="Q16" s="114">
        <v>950</v>
      </c>
      <c r="R16" s="111"/>
      <c r="S16" s="120"/>
      <c r="T16" s="120"/>
      <c r="U16" s="120"/>
    </row>
    <row r="17" spans="1:21" ht="13.5">
      <c r="A17" s="109"/>
      <c r="B17" s="110"/>
      <c r="C17" s="111"/>
      <c r="D17" s="109"/>
      <c r="E17" s="110"/>
      <c r="F17" s="111"/>
      <c r="G17" s="113"/>
      <c r="H17" s="122"/>
      <c r="I17" s="111"/>
      <c r="J17" s="109"/>
      <c r="K17" s="114"/>
      <c r="L17" s="111"/>
      <c r="M17" s="113"/>
      <c r="N17" s="122"/>
      <c r="O17" s="111"/>
      <c r="P17" s="113" t="s">
        <v>213</v>
      </c>
      <c r="Q17" s="114">
        <v>1100</v>
      </c>
      <c r="R17" s="111"/>
      <c r="S17" s="120"/>
      <c r="T17" s="120"/>
      <c r="U17" s="120"/>
    </row>
    <row r="18" spans="1:21" ht="13.5">
      <c r="A18" s="109"/>
      <c r="B18" s="110"/>
      <c r="C18" s="111"/>
      <c r="D18" s="109"/>
      <c r="E18" s="110"/>
      <c r="F18" s="111"/>
      <c r="G18" s="113"/>
      <c r="H18" s="122"/>
      <c r="I18" s="111"/>
      <c r="J18" s="113"/>
      <c r="K18" s="122"/>
      <c r="L18" s="111"/>
      <c r="M18" s="113"/>
      <c r="N18" s="122"/>
      <c r="O18" s="111"/>
      <c r="P18" s="113" t="s">
        <v>214</v>
      </c>
      <c r="Q18" s="114">
        <v>400</v>
      </c>
      <c r="R18" s="111"/>
      <c r="S18" s="120"/>
      <c r="T18" s="120"/>
      <c r="U18" s="120"/>
    </row>
    <row r="19" spans="1:21" ht="13.5">
      <c r="A19" s="109"/>
      <c r="B19" s="110"/>
      <c r="C19" s="111"/>
      <c r="D19" s="109"/>
      <c r="E19" s="110"/>
      <c r="F19" s="111"/>
      <c r="G19" s="113"/>
      <c r="H19" s="122"/>
      <c r="I19" s="111"/>
      <c r="J19" s="138"/>
      <c r="K19" s="114"/>
      <c r="L19" s="111"/>
      <c r="M19" s="113"/>
      <c r="N19" s="122"/>
      <c r="O19" s="111"/>
      <c r="P19" s="113" t="s">
        <v>215</v>
      </c>
      <c r="Q19" s="114">
        <v>400</v>
      </c>
      <c r="R19" s="111"/>
      <c r="S19" s="120"/>
      <c r="T19" s="120"/>
      <c r="U19" s="120"/>
    </row>
    <row r="20" spans="1:21" ht="13.5">
      <c r="A20" s="109"/>
      <c r="B20" s="110"/>
      <c r="C20" s="111"/>
      <c r="D20" s="109"/>
      <c r="E20" s="110"/>
      <c r="F20" s="111"/>
      <c r="G20" s="113"/>
      <c r="H20" s="122"/>
      <c r="I20" s="111"/>
      <c r="J20" s="109"/>
      <c r="K20" s="114"/>
      <c r="L20" s="111"/>
      <c r="M20" s="113"/>
      <c r="N20" s="122"/>
      <c r="O20" s="111"/>
      <c r="P20" s="113" t="s">
        <v>216</v>
      </c>
      <c r="Q20" s="114">
        <v>350</v>
      </c>
      <c r="R20" s="111"/>
      <c r="S20" s="120"/>
      <c r="T20" s="120"/>
      <c r="U20" s="120"/>
    </row>
    <row r="21" spans="1:21" ht="13.5">
      <c r="A21" s="109"/>
      <c r="B21" s="110"/>
      <c r="C21" s="111"/>
      <c r="D21" s="109"/>
      <c r="E21" s="110"/>
      <c r="F21" s="111"/>
      <c r="G21" s="113"/>
      <c r="H21" s="122"/>
      <c r="I21" s="111"/>
      <c r="J21" s="113"/>
      <c r="K21" s="122"/>
      <c r="L21" s="111"/>
      <c r="M21" s="113"/>
      <c r="N21" s="122"/>
      <c r="O21" s="111"/>
      <c r="P21" s="113" t="s">
        <v>495</v>
      </c>
      <c r="Q21" s="114">
        <v>1350</v>
      </c>
      <c r="R21" s="111"/>
      <c r="S21" s="120"/>
      <c r="T21" s="120"/>
      <c r="U21" s="120"/>
    </row>
    <row r="22" spans="1:21" ht="13.5">
      <c r="A22" s="109"/>
      <c r="B22" s="110"/>
      <c r="C22" s="111"/>
      <c r="D22" s="109"/>
      <c r="E22" s="110"/>
      <c r="F22" s="111"/>
      <c r="G22" s="113"/>
      <c r="H22" s="122"/>
      <c r="I22" s="111"/>
      <c r="J22" s="113"/>
      <c r="K22" s="122"/>
      <c r="L22" s="111"/>
      <c r="M22" s="113"/>
      <c r="N22" s="122"/>
      <c r="O22" s="111"/>
      <c r="P22" s="113" t="s">
        <v>400</v>
      </c>
      <c r="Q22" s="114">
        <v>250</v>
      </c>
      <c r="R22" s="111"/>
      <c r="S22" s="120"/>
      <c r="T22" s="120"/>
      <c r="U22" s="120"/>
    </row>
    <row r="23" spans="1:21" ht="13.5">
      <c r="A23" s="109"/>
      <c r="B23" s="110"/>
      <c r="C23" s="111"/>
      <c r="D23" s="109"/>
      <c r="E23" s="110"/>
      <c r="F23" s="111"/>
      <c r="G23" s="113"/>
      <c r="H23" s="122"/>
      <c r="I23" s="111"/>
      <c r="J23" s="113"/>
      <c r="K23" s="122"/>
      <c r="L23" s="111"/>
      <c r="M23" s="113"/>
      <c r="N23" s="122"/>
      <c r="O23" s="111"/>
      <c r="P23" s="113"/>
      <c r="Q23" s="114"/>
      <c r="R23" s="111"/>
      <c r="S23" s="120"/>
      <c r="T23" s="120"/>
      <c r="U23" s="120"/>
    </row>
    <row r="24" spans="1:21" ht="13.5">
      <c r="A24" s="109"/>
      <c r="B24" s="110"/>
      <c r="C24" s="111"/>
      <c r="D24" s="109"/>
      <c r="E24" s="110"/>
      <c r="F24" s="111"/>
      <c r="G24" s="113"/>
      <c r="H24" s="122"/>
      <c r="I24" s="111"/>
      <c r="J24" s="113"/>
      <c r="K24" s="122"/>
      <c r="L24" s="111"/>
      <c r="M24" s="113"/>
      <c r="N24" s="122"/>
      <c r="O24" s="111"/>
      <c r="P24" s="168"/>
      <c r="Q24" s="114"/>
      <c r="R24" s="111"/>
      <c r="S24" s="120"/>
      <c r="T24" s="120"/>
      <c r="U24" s="120"/>
    </row>
    <row r="25" spans="1:21" ht="13.5">
      <c r="A25" s="134"/>
      <c r="B25" s="135"/>
      <c r="C25" s="139"/>
      <c r="D25" s="134"/>
      <c r="E25" s="135"/>
      <c r="F25" s="139"/>
      <c r="G25" s="197"/>
      <c r="H25" s="135"/>
      <c r="I25" s="139"/>
      <c r="J25" s="197"/>
      <c r="K25" s="135"/>
      <c r="L25" s="139"/>
      <c r="M25" s="197"/>
      <c r="N25" s="135"/>
      <c r="O25" s="139"/>
      <c r="P25" s="197"/>
      <c r="Q25" s="136"/>
      <c r="R25" s="139"/>
      <c r="S25" s="120"/>
      <c r="T25" s="120"/>
      <c r="U25" s="120"/>
    </row>
    <row r="26" spans="1:21" ht="14.25" thickBot="1">
      <c r="A26" s="198" t="s">
        <v>12</v>
      </c>
      <c r="B26" s="207">
        <f>SUM(B8:B25)</f>
        <v>550</v>
      </c>
      <c r="C26" s="200">
        <f>SUM(C8:C25)</f>
        <v>0</v>
      </c>
      <c r="D26" s="198" t="s">
        <v>12</v>
      </c>
      <c r="E26" s="207">
        <f>SUM(E8:E25)</f>
        <v>650</v>
      </c>
      <c r="F26" s="200">
        <f>SUM(F8:F25)</f>
        <v>0</v>
      </c>
      <c r="G26" s="198" t="s">
        <v>12</v>
      </c>
      <c r="H26" s="207">
        <f>SUM(H8:H25)</f>
        <v>1950</v>
      </c>
      <c r="I26" s="200">
        <f>SUM(I8:I25)</f>
        <v>0</v>
      </c>
      <c r="J26" s="198" t="s">
        <v>12</v>
      </c>
      <c r="K26" s="207">
        <f>SUM(K8:K25)</f>
        <v>0</v>
      </c>
      <c r="L26" s="200">
        <f>SUM(L8:L25)</f>
        <v>0</v>
      </c>
      <c r="M26" s="198" t="s">
        <v>12</v>
      </c>
      <c r="N26" s="207">
        <f>SUM(N8:N25)</f>
        <v>300</v>
      </c>
      <c r="O26" s="200">
        <f>SUM(O8:O25)</f>
        <v>0</v>
      </c>
      <c r="P26" s="208" t="s">
        <v>12</v>
      </c>
      <c r="Q26" s="199">
        <f>SUM(Q8:Q25)</f>
        <v>8900</v>
      </c>
      <c r="R26" s="200">
        <f>SUM(R8:R25)</f>
        <v>0</v>
      </c>
      <c r="S26" s="120"/>
      <c r="T26" s="120"/>
      <c r="U26" s="120"/>
    </row>
    <row r="27" spans="1:21" ht="10.5" customHeight="1" thickBot="1">
      <c r="A27" s="120"/>
      <c r="B27" s="120"/>
      <c r="C27" s="120"/>
      <c r="D27" s="120"/>
      <c r="E27" s="120"/>
      <c r="F27" s="120"/>
      <c r="G27" s="209"/>
      <c r="H27" s="120"/>
      <c r="I27" s="120"/>
      <c r="J27" s="120"/>
      <c r="K27" s="120"/>
      <c r="L27" s="120"/>
      <c r="M27" s="210"/>
      <c r="N27" s="211"/>
      <c r="O27" s="120"/>
      <c r="P27" s="212"/>
      <c r="Q27" s="120"/>
      <c r="R27" s="120"/>
      <c r="S27" s="120"/>
      <c r="T27" s="120"/>
      <c r="U27" s="120"/>
    </row>
    <row r="28" spans="1:21" ht="16.5" customHeight="1" thickBot="1">
      <c r="A28" s="148" t="s">
        <v>592</v>
      </c>
      <c r="B28" s="263"/>
      <c r="C28" s="281" t="s">
        <v>323</v>
      </c>
      <c r="D28" s="282" t="s">
        <v>283</v>
      </c>
      <c r="E28" s="266"/>
      <c r="F28" s="267" t="s">
        <v>3</v>
      </c>
      <c r="G28" s="213">
        <f>SUM(B41,E41,H41,K41,N41,Q41)</f>
        <v>2650</v>
      </c>
      <c r="H28" s="214" t="s">
        <v>4</v>
      </c>
      <c r="I28" s="215">
        <f>SUM(C41,F41,I41,L41,O41,R41)</f>
        <v>0</v>
      </c>
      <c r="J28" s="22"/>
      <c r="K28" s="216"/>
      <c r="L28" s="217"/>
      <c r="M28" s="243"/>
      <c r="N28" s="219"/>
      <c r="O28" s="120"/>
      <c r="P28" s="212"/>
      <c r="Q28" s="120"/>
      <c r="R28" s="120"/>
      <c r="S28" s="120"/>
      <c r="T28" s="120"/>
      <c r="U28" s="120"/>
    </row>
    <row r="29" spans="1:21" ht="3.75" customHeight="1" thickBo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212"/>
      <c r="Q29" s="120"/>
      <c r="R29" s="120"/>
      <c r="S29" s="120"/>
      <c r="T29" s="120"/>
      <c r="U29" s="120"/>
    </row>
    <row r="30" spans="1:21" ht="15.75" customHeight="1">
      <c r="A30" s="221" t="s">
        <v>5</v>
      </c>
      <c r="B30" s="220"/>
      <c r="C30" s="153"/>
      <c r="D30" s="201" t="s">
        <v>6</v>
      </c>
      <c r="E30" s="220"/>
      <c r="F30" s="153"/>
      <c r="G30" s="201" t="s">
        <v>7</v>
      </c>
      <c r="H30" s="220"/>
      <c r="I30" s="153"/>
      <c r="J30" s="201" t="s">
        <v>284</v>
      </c>
      <c r="K30" s="220"/>
      <c r="L30" s="153"/>
      <c r="M30" s="221" t="s">
        <v>335</v>
      </c>
      <c r="N30" s="220"/>
      <c r="O30" s="153"/>
      <c r="P30" s="201" t="s">
        <v>8</v>
      </c>
      <c r="Q30" s="202"/>
      <c r="R30" s="203"/>
      <c r="S30" s="120"/>
      <c r="T30" s="120"/>
      <c r="U30" s="120"/>
    </row>
    <row r="31" spans="1:21" ht="14.25" customHeight="1">
      <c r="A31" s="224" t="s">
        <v>10</v>
      </c>
      <c r="B31" s="225" t="s">
        <v>11</v>
      </c>
      <c r="C31" s="119"/>
      <c r="D31" s="224" t="s">
        <v>10</v>
      </c>
      <c r="E31" s="225" t="s">
        <v>11</v>
      </c>
      <c r="F31" s="119"/>
      <c r="G31" s="224" t="s">
        <v>10</v>
      </c>
      <c r="H31" s="225" t="s">
        <v>11</v>
      </c>
      <c r="I31" s="119"/>
      <c r="J31" s="224" t="s">
        <v>10</v>
      </c>
      <c r="K31" s="225" t="s">
        <v>11</v>
      </c>
      <c r="L31" s="119"/>
      <c r="M31" s="224" t="s">
        <v>10</v>
      </c>
      <c r="N31" s="225" t="s">
        <v>11</v>
      </c>
      <c r="O31" s="119"/>
      <c r="P31" s="204" t="s">
        <v>10</v>
      </c>
      <c r="Q31" s="228" t="s">
        <v>11</v>
      </c>
      <c r="R31" s="229"/>
      <c r="S31" s="120"/>
      <c r="T31" s="120"/>
      <c r="U31" s="120"/>
    </row>
    <row r="32" spans="1:21" ht="13.5">
      <c r="A32" s="109"/>
      <c r="B32" s="110"/>
      <c r="C32" s="111"/>
      <c r="D32" s="109"/>
      <c r="E32" s="110"/>
      <c r="F32" s="111"/>
      <c r="G32" s="109"/>
      <c r="H32" s="122"/>
      <c r="I32" s="111"/>
      <c r="J32" s="109"/>
      <c r="K32" s="122"/>
      <c r="L32" s="111"/>
      <c r="M32" s="109"/>
      <c r="N32" s="122"/>
      <c r="O32" s="111"/>
      <c r="P32" s="382" t="s">
        <v>586</v>
      </c>
      <c r="Q32" s="114">
        <v>2450</v>
      </c>
      <c r="R32" s="111"/>
      <c r="S32" s="120"/>
      <c r="T32" s="120"/>
      <c r="U32" s="120"/>
    </row>
    <row r="33" spans="1:21" ht="13.5">
      <c r="A33" s="109"/>
      <c r="B33" s="110"/>
      <c r="C33" s="111"/>
      <c r="D33" s="109"/>
      <c r="E33" s="110"/>
      <c r="F33" s="111"/>
      <c r="G33" s="109"/>
      <c r="H33" s="122"/>
      <c r="I33" s="111"/>
      <c r="J33" s="109"/>
      <c r="K33" s="122"/>
      <c r="L33" s="111"/>
      <c r="M33" s="109"/>
      <c r="N33" s="122"/>
      <c r="O33" s="111"/>
      <c r="P33" s="381" t="s">
        <v>217</v>
      </c>
      <c r="Q33" s="114">
        <v>0</v>
      </c>
      <c r="R33" s="111"/>
      <c r="S33" s="120"/>
      <c r="T33" s="120"/>
      <c r="U33" s="120"/>
    </row>
    <row r="34" spans="1:21" ht="13.5">
      <c r="A34" s="109"/>
      <c r="B34" s="110"/>
      <c r="C34" s="111"/>
      <c r="D34" s="109"/>
      <c r="E34" s="110"/>
      <c r="F34" s="111"/>
      <c r="G34" s="109"/>
      <c r="H34" s="122"/>
      <c r="I34" s="111"/>
      <c r="J34" s="109"/>
      <c r="K34" s="122"/>
      <c r="L34" s="111"/>
      <c r="M34" s="109"/>
      <c r="N34" s="122"/>
      <c r="O34" s="111"/>
      <c r="P34" s="113" t="s">
        <v>218</v>
      </c>
      <c r="Q34" s="114">
        <v>200</v>
      </c>
      <c r="R34" s="111"/>
      <c r="S34" s="120"/>
      <c r="T34" s="120"/>
      <c r="U34" s="120"/>
    </row>
    <row r="35" spans="1:21" ht="13.5">
      <c r="A35" s="109"/>
      <c r="B35" s="110"/>
      <c r="C35" s="111"/>
      <c r="D35" s="109"/>
      <c r="E35" s="110"/>
      <c r="F35" s="111"/>
      <c r="G35" s="109"/>
      <c r="H35" s="122"/>
      <c r="I35" s="111"/>
      <c r="J35" s="109"/>
      <c r="K35" s="122"/>
      <c r="L35" s="111"/>
      <c r="M35" s="109"/>
      <c r="N35" s="122"/>
      <c r="O35" s="111"/>
      <c r="P35" s="109"/>
      <c r="Q35" s="122"/>
      <c r="R35" s="111"/>
      <c r="S35" s="120"/>
      <c r="T35" s="120"/>
      <c r="U35" s="120"/>
    </row>
    <row r="36" spans="1:21" ht="13.5">
      <c r="A36" s="109"/>
      <c r="B36" s="110"/>
      <c r="C36" s="111"/>
      <c r="D36" s="109"/>
      <c r="E36" s="110"/>
      <c r="F36" s="111"/>
      <c r="G36" s="113"/>
      <c r="H36" s="122"/>
      <c r="I36" s="111"/>
      <c r="J36" s="113"/>
      <c r="K36" s="122"/>
      <c r="L36" s="111"/>
      <c r="M36" s="113"/>
      <c r="N36" s="122"/>
      <c r="O36" s="111"/>
      <c r="P36" s="113"/>
      <c r="Q36" s="122"/>
      <c r="R36" s="111"/>
      <c r="S36" s="120"/>
      <c r="T36" s="120"/>
      <c r="U36" s="120"/>
    </row>
    <row r="37" spans="1:21" ht="13.5">
      <c r="A37" s="109"/>
      <c r="B37" s="110"/>
      <c r="C37" s="111"/>
      <c r="D37" s="109"/>
      <c r="E37" s="110"/>
      <c r="F37" s="111"/>
      <c r="G37" s="113"/>
      <c r="H37" s="122"/>
      <c r="I37" s="111"/>
      <c r="J37" s="113"/>
      <c r="K37" s="122"/>
      <c r="L37" s="111"/>
      <c r="M37" s="113"/>
      <c r="N37" s="122"/>
      <c r="O37" s="111"/>
      <c r="P37" s="109"/>
      <c r="Q37" s="114"/>
      <c r="R37" s="111"/>
      <c r="S37" s="120"/>
      <c r="T37" s="120"/>
      <c r="U37" s="120"/>
    </row>
    <row r="38" spans="1:21" ht="13.5">
      <c r="A38" s="109"/>
      <c r="B38" s="110"/>
      <c r="C38" s="111"/>
      <c r="D38" s="109"/>
      <c r="E38" s="110"/>
      <c r="F38" s="111"/>
      <c r="G38" s="113"/>
      <c r="H38" s="122"/>
      <c r="I38" s="111"/>
      <c r="J38" s="113"/>
      <c r="K38" s="122"/>
      <c r="L38" s="111"/>
      <c r="M38" s="113"/>
      <c r="N38" s="122"/>
      <c r="O38" s="111"/>
      <c r="P38" s="109"/>
      <c r="Q38" s="114"/>
      <c r="R38" s="111"/>
      <c r="S38" s="120"/>
      <c r="T38" s="120"/>
      <c r="U38" s="120"/>
    </row>
    <row r="39" spans="1:21" ht="13.5">
      <c r="A39" s="109"/>
      <c r="B39" s="110"/>
      <c r="C39" s="111"/>
      <c r="D39" s="109"/>
      <c r="E39" s="110"/>
      <c r="F39" s="111"/>
      <c r="G39" s="113"/>
      <c r="H39" s="122"/>
      <c r="I39" s="111"/>
      <c r="J39" s="113"/>
      <c r="K39" s="122"/>
      <c r="L39" s="111"/>
      <c r="M39" s="113"/>
      <c r="N39" s="122"/>
      <c r="O39" s="111"/>
      <c r="P39" s="109" t="s">
        <v>226</v>
      </c>
      <c r="Q39" s="114"/>
      <c r="R39" s="111"/>
      <c r="S39" s="120"/>
      <c r="T39" s="120"/>
      <c r="U39" s="120"/>
    </row>
    <row r="40" spans="1:21" ht="13.5">
      <c r="A40" s="134"/>
      <c r="B40" s="279"/>
      <c r="C40" s="139"/>
      <c r="D40" s="134"/>
      <c r="E40" s="279"/>
      <c r="F40" s="139"/>
      <c r="G40" s="197"/>
      <c r="H40" s="135"/>
      <c r="I40" s="139"/>
      <c r="J40" s="197"/>
      <c r="K40" s="135"/>
      <c r="L40" s="139"/>
      <c r="M40" s="197"/>
      <c r="N40" s="135"/>
      <c r="O40" s="139"/>
      <c r="P40" s="197"/>
      <c r="Q40" s="136"/>
      <c r="R40" s="139"/>
      <c r="S40" s="120"/>
      <c r="T40" s="120"/>
      <c r="U40" s="120"/>
    </row>
    <row r="41" spans="1:21" ht="14.25" thickBot="1">
      <c r="A41" s="198" t="s">
        <v>12</v>
      </c>
      <c r="B41" s="207">
        <f>SUM(B32:B40)</f>
        <v>0</v>
      </c>
      <c r="C41" s="200">
        <f>SUM(C32:C40)</f>
        <v>0</v>
      </c>
      <c r="D41" s="198" t="s">
        <v>12</v>
      </c>
      <c r="E41" s="207">
        <f>SUM(E32:E40)</f>
        <v>0</v>
      </c>
      <c r="F41" s="200">
        <f>SUM(F32:F40)</f>
        <v>0</v>
      </c>
      <c r="G41" s="198" t="s">
        <v>12</v>
      </c>
      <c r="H41" s="207">
        <f>SUM(H32:H40)</f>
        <v>0</v>
      </c>
      <c r="I41" s="200">
        <f>SUM(I32:I40)</f>
        <v>0</v>
      </c>
      <c r="J41" s="198" t="s">
        <v>12</v>
      </c>
      <c r="K41" s="207">
        <f>SUM(K32:K40)</f>
        <v>0</v>
      </c>
      <c r="L41" s="200">
        <f>SUM(L32:L40)</f>
        <v>0</v>
      </c>
      <c r="M41" s="198" t="s">
        <v>12</v>
      </c>
      <c r="N41" s="207">
        <f>SUM(N32:N40)</f>
        <v>0</v>
      </c>
      <c r="O41" s="200">
        <f>SUM(O32:O40)</f>
        <v>0</v>
      </c>
      <c r="P41" s="208" t="s">
        <v>12</v>
      </c>
      <c r="Q41" s="199">
        <f>SUM(Q32:Q40)</f>
        <v>2650</v>
      </c>
      <c r="R41" s="200">
        <f>SUM(R32:R40)</f>
        <v>0</v>
      </c>
      <c r="S41" s="120"/>
      <c r="T41" s="120"/>
      <c r="U41" s="120"/>
    </row>
    <row r="42" spans="1:21" ht="10.5" customHeight="1" thickBot="1">
      <c r="A42" s="120"/>
      <c r="B42" s="120"/>
      <c r="C42" s="120"/>
      <c r="D42" s="120"/>
      <c r="E42" s="120"/>
      <c r="F42" s="120"/>
      <c r="G42" s="209"/>
      <c r="H42" s="120"/>
      <c r="I42" s="120"/>
      <c r="J42" s="120"/>
      <c r="K42" s="120"/>
      <c r="L42" s="120"/>
      <c r="M42" s="210"/>
      <c r="N42" s="211"/>
      <c r="O42" s="120"/>
      <c r="P42" s="212"/>
      <c r="Q42" s="120"/>
      <c r="R42" s="120"/>
      <c r="S42" s="120"/>
      <c r="T42" s="120"/>
      <c r="U42" s="120"/>
    </row>
    <row r="43" spans="1:21" ht="16.5" customHeight="1" thickBot="1">
      <c r="A43" s="148" t="s">
        <v>591</v>
      </c>
      <c r="B43" s="263"/>
      <c r="C43" s="281" t="s">
        <v>428</v>
      </c>
      <c r="D43" s="282" t="s">
        <v>401</v>
      </c>
      <c r="E43" s="266"/>
      <c r="F43" s="267" t="s">
        <v>3</v>
      </c>
      <c r="G43" s="213">
        <f>SUM(B58,E58,H58,K58,N58,Q58)</f>
        <v>6550</v>
      </c>
      <c r="H43" s="214" t="s">
        <v>4</v>
      </c>
      <c r="I43" s="215">
        <f>SUM(C58,F58,I58,L58,O58,R58)</f>
        <v>0</v>
      </c>
      <c r="J43" s="22"/>
      <c r="K43" s="216"/>
      <c r="L43" s="217"/>
      <c r="M43" s="243"/>
      <c r="N43" s="219"/>
      <c r="O43" s="120"/>
      <c r="P43" s="212"/>
      <c r="Q43" s="120"/>
      <c r="R43" s="120"/>
      <c r="S43" s="120"/>
      <c r="T43" s="120"/>
      <c r="U43" s="120"/>
    </row>
    <row r="44" spans="1:21" ht="3.75" customHeight="1" thickBo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212"/>
      <c r="Q44" s="120"/>
      <c r="R44" s="120"/>
      <c r="S44" s="120"/>
      <c r="T44" s="120"/>
      <c r="U44" s="120"/>
    </row>
    <row r="45" spans="1:21" ht="15.75" customHeight="1">
      <c r="A45" s="221" t="s">
        <v>5</v>
      </c>
      <c r="B45" s="220"/>
      <c r="C45" s="153"/>
      <c r="D45" s="201" t="s">
        <v>6</v>
      </c>
      <c r="E45" s="220"/>
      <c r="F45" s="153"/>
      <c r="G45" s="201" t="s">
        <v>7</v>
      </c>
      <c r="H45" s="220"/>
      <c r="I45" s="153"/>
      <c r="J45" s="201" t="s">
        <v>92</v>
      </c>
      <c r="K45" s="220"/>
      <c r="L45" s="153"/>
      <c r="M45" s="221" t="s">
        <v>335</v>
      </c>
      <c r="N45" s="220"/>
      <c r="O45" s="153"/>
      <c r="P45" s="201" t="s">
        <v>8</v>
      </c>
      <c r="Q45" s="202"/>
      <c r="R45" s="203"/>
      <c r="S45" s="120"/>
      <c r="T45" s="120"/>
      <c r="U45" s="120"/>
    </row>
    <row r="46" spans="1:21" ht="14.25" customHeight="1">
      <c r="A46" s="224" t="s">
        <v>10</v>
      </c>
      <c r="B46" s="225" t="s">
        <v>11</v>
      </c>
      <c r="C46" s="119"/>
      <c r="D46" s="224" t="s">
        <v>10</v>
      </c>
      <c r="E46" s="225" t="s">
        <v>11</v>
      </c>
      <c r="F46" s="119"/>
      <c r="G46" s="224" t="s">
        <v>10</v>
      </c>
      <c r="H46" s="225" t="s">
        <v>11</v>
      </c>
      <c r="I46" s="119"/>
      <c r="J46" s="224" t="s">
        <v>10</v>
      </c>
      <c r="K46" s="225" t="s">
        <v>11</v>
      </c>
      <c r="L46" s="119"/>
      <c r="M46" s="224" t="s">
        <v>10</v>
      </c>
      <c r="N46" s="225" t="s">
        <v>11</v>
      </c>
      <c r="O46" s="119"/>
      <c r="P46" s="204" t="s">
        <v>10</v>
      </c>
      <c r="Q46" s="228" t="s">
        <v>11</v>
      </c>
      <c r="R46" s="229"/>
      <c r="S46" s="120"/>
      <c r="T46" s="120"/>
      <c r="U46" s="120"/>
    </row>
    <row r="47" spans="1:21" ht="13.5">
      <c r="A47" s="109"/>
      <c r="B47" s="110"/>
      <c r="C47" s="111"/>
      <c r="D47" s="109"/>
      <c r="E47" s="110"/>
      <c r="F47" s="111"/>
      <c r="G47" s="109" t="s">
        <v>219</v>
      </c>
      <c r="H47" s="122">
        <v>250</v>
      </c>
      <c r="I47" s="111"/>
      <c r="J47" s="109"/>
      <c r="K47" s="122"/>
      <c r="L47" s="111"/>
      <c r="M47" s="109" t="s">
        <v>388</v>
      </c>
      <c r="N47" s="122">
        <v>50</v>
      </c>
      <c r="O47" s="111"/>
      <c r="P47" s="113" t="s">
        <v>402</v>
      </c>
      <c r="Q47" s="112">
        <v>350</v>
      </c>
      <c r="R47" s="111"/>
      <c r="S47" s="120"/>
      <c r="T47" s="120"/>
      <c r="U47" s="120"/>
    </row>
    <row r="48" spans="1:21" ht="13.5">
      <c r="A48" s="109"/>
      <c r="B48" s="110"/>
      <c r="C48" s="111"/>
      <c r="D48" s="109"/>
      <c r="E48" s="110"/>
      <c r="F48" s="111"/>
      <c r="G48" s="109" t="s">
        <v>220</v>
      </c>
      <c r="H48" s="122">
        <v>100</v>
      </c>
      <c r="I48" s="111"/>
      <c r="J48" s="109"/>
      <c r="K48" s="122"/>
      <c r="L48" s="111"/>
      <c r="M48" s="109"/>
      <c r="N48" s="122"/>
      <c r="O48" s="111"/>
      <c r="P48" s="109" t="s">
        <v>221</v>
      </c>
      <c r="Q48" s="114">
        <v>1700</v>
      </c>
      <c r="R48" s="111"/>
      <c r="S48" s="120"/>
      <c r="T48" s="120"/>
      <c r="U48" s="120"/>
    </row>
    <row r="49" spans="1:21" ht="13.5">
      <c r="A49" s="109"/>
      <c r="B49" s="110"/>
      <c r="C49" s="111"/>
      <c r="D49" s="109"/>
      <c r="E49" s="110"/>
      <c r="F49" s="111"/>
      <c r="G49" s="109"/>
      <c r="H49" s="122"/>
      <c r="I49" s="111"/>
      <c r="J49" s="109"/>
      <c r="K49" s="122"/>
      <c r="L49" s="111"/>
      <c r="M49" s="109"/>
      <c r="N49" s="122"/>
      <c r="O49" s="111"/>
      <c r="P49" s="109" t="s">
        <v>434</v>
      </c>
      <c r="Q49" s="114">
        <v>650</v>
      </c>
      <c r="R49" s="111"/>
      <c r="S49" s="120"/>
      <c r="T49" s="120"/>
      <c r="U49" s="120"/>
    </row>
    <row r="50" spans="1:21" ht="13.5">
      <c r="A50" s="109"/>
      <c r="B50" s="110"/>
      <c r="C50" s="111"/>
      <c r="D50" s="109"/>
      <c r="E50" s="110"/>
      <c r="F50" s="111"/>
      <c r="G50" s="109"/>
      <c r="H50" s="122"/>
      <c r="I50" s="111"/>
      <c r="J50" s="109"/>
      <c r="K50" s="122"/>
      <c r="L50" s="111"/>
      <c r="M50" s="109"/>
      <c r="N50" s="122"/>
      <c r="O50" s="111"/>
      <c r="P50" s="109" t="s">
        <v>222</v>
      </c>
      <c r="Q50" s="114">
        <v>650</v>
      </c>
      <c r="R50" s="111"/>
      <c r="S50" s="120"/>
      <c r="T50" s="120"/>
      <c r="U50" s="120"/>
    </row>
    <row r="51" spans="1:21" ht="13.5">
      <c r="A51" s="109"/>
      <c r="B51" s="110"/>
      <c r="C51" s="111"/>
      <c r="D51" s="109"/>
      <c r="E51" s="110"/>
      <c r="F51" s="111"/>
      <c r="G51" s="113"/>
      <c r="H51" s="122"/>
      <c r="I51" s="111"/>
      <c r="J51" s="113"/>
      <c r="K51" s="122"/>
      <c r="L51" s="111"/>
      <c r="M51" s="113"/>
      <c r="N51" s="122"/>
      <c r="O51" s="111"/>
      <c r="P51" s="109" t="s">
        <v>223</v>
      </c>
      <c r="Q51" s="114">
        <v>1100</v>
      </c>
      <c r="R51" s="111"/>
      <c r="S51" s="120"/>
      <c r="T51" s="120"/>
      <c r="U51" s="120"/>
    </row>
    <row r="52" spans="1:21" ht="13.5">
      <c r="A52" s="109"/>
      <c r="B52" s="110"/>
      <c r="C52" s="111"/>
      <c r="D52" s="109"/>
      <c r="E52" s="110"/>
      <c r="F52" s="111"/>
      <c r="G52" s="113"/>
      <c r="H52" s="122"/>
      <c r="I52" s="111"/>
      <c r="J52" s="113"/>
      <c r="K52" s="122"/>
      <c r="L52" s="111"/>
      <c r="M52" s="113"/>
      <c r="N52" s="122"/>
      <c r="O52" s="111"/>
      <c r="P52" s="113" t="s">
        <v>224</v>
      </c>
      <c r="Q52" s="114">
        <v>450</v>
      </c>
      <c r="R52" s="111"/>
      <c r="S52" s="120"/>
      <c r="T52" s="120"/>
      <c r="U52" s="120"/>
    </row>
    <row r="53" spans="1:21" ht="13.5">
      <c r="A53" s="109"/>
      <c r="B53" s="110"/>
      <c r="C53" s="111"/>
      <c r="D53" s="109"/>
      <c r="E53" s="110"/>
      <c r="F53" s="111"/>
      <c r="G53" s="113"/>
      <c r="H53" s="122"/>
      <c r="I53" s="111"/>
      <c r="J53" s="113"/>
      <c r="K53" s="122"/>
      <c r="L53" s="111"/>
      <c r="M53" s="109"/>
      <c r="N53" s="122"/>
      <c r="O53" s="111"/>
      <c r="P53" s="113" t="s">
        <v>225</v>
      </c>
      <c r="Q53" s="114">
        <v>350</v>
      </c>
      <c r="R53" s="111"/>
      <c r="S53" s="120"/>
      <c r="T53" s="120"/>
      <c r="U53" s="120"/>
    </row>
    <row r="54" spans="1:21" ht="13.5">
      <c r="A54" s="109"/>
      <c r="B54" s="110"/>
      <c r="C54" s="111"/>
      <c r="D54" s="109"/>
      <c r="E54" s="110"/>
      <c r="F54" s="111"/>
      <c r="G54" s="113"/>
      <c r="H54" s="122"/>
      <c r="I54" s="111"/>
      <c r="J54" s="113"/>
      <c r="K54" s="122"/>
      <c r="L54" s="111"/>
      <c r="M54" s="113"/>
      <c r="N54" s="122"/>
      <c r="O54" s="111"/>
      <c r="P54" s="320" t="s">
        <v>404</v>
      </c>
      <c r="Q54" s="114">
        <v>550</v>
      </c>
      <c r="R54" s="111"/>
      <c r="S54" s="120"/>
      <c r="T54" s="120"/>
      <c r="U54" s="120"/>
    </row>
    <row r="55" spans="1:21" ht="13.5">
      <c r="A55" s="109"/>
      <c r="B55" s="110"/>
      <c r="C55" s="111"/>
      <c r="D55" s="109"/>
      <c r="E55" s="110"/>
      <c r="F55" s="111"/>
      <c r="G55" s="113"/>
      <c r="H55" s="122"/>
      <c r="I55" s="111"/>
      <c r="J55" s="113"/>
      <c r="K55" s="122"/>
      <c r="L55" s="111"/>
      <c r="M55" s="113"/>
      <c r="N55" s="122"/>
      <c r="O55" s="111"/>
      <c r="P55" s="127" t="s">
        <v>489</v>
      </c>
      <c r="Q55" s="171">
        <v>350</v>
      </c>
      <c r="R55" s="143"/>
      <c r="S55" s="120"/>
      <c r="T55" s="120"/>
      <c r="U55" s="120"/>
    </row>
    <row r="56" spans="1:21" ht="13.5">
      <c r="A56" s="109"/>
      <c r="B56" s="110"/>
      <c r="C56" s="111"/>
      <c r="D56" s="109"/>
      <c r="E56" s="110"/>
      <c r="F56" s="111"/>
      <c r="G56" s="113"/>
      <c r="H56" s="122"/>
      <c r="I56" s="111"/>
      <c r="J56" s="113"/>
      <c r="K56" s="122"/>
      <c r="L56" s="111"/>
      <c r="M56" s="113"/>
      <c r="N56" s="122"/>
      <c r="O56" s="111"/>
      <c r="P56" s="113"/>
      <c r="Q56" s="122"/>
      <c r="R56" s="111"/>
      <c r="S56" s="120"/>
      <c r="T56" s="120"/>
      <c r="U56" s="120"/>
    </row>
    <row r="57" spans="1:21" ht="13.5">
      <c r="A57" s="134"/>
      <c r="B57" s="279"/>
      <c r="C57" s="139"/>
      <c r="D57" s="134"/>
      <c r="E57" s="279"/>
      <c r="F57" s="139"/>
      <c r="G57" s="197"/>
      <c r="H57" s="135"/>
      <c r="I57" s="139"/>
      <c r="J57" s="197"/>
      <c r="K57" s="135"/>
      <c r="L57" s="139"/>
      <c r="M57" s="197"/>
      <c r="N57" s="135"/>
      <c r="O57" s="139"/>
      <c r="P57" s="197"/>
      <c r="Q57" s="135"/>
      <c r="R57" s="139"/>
      <c r="S57" s="120"/>
      <c r="T57" s="120"/>
      <c r="U57" s="120"/>
    </row>
    <row r="58" spans="1:21" ht="14.25" thickBot="1">
      <c r="A58" s="198" t="s">
        <v>12</v>
      </c>
      <c r="B58" s="207">
        <f>SUM(B47:B57)</f>
        <v>0</v>
      </c>
      <c r="C58" s="200">
        <f>SUM(C47:C57)</f>
        <v>0</v>
      </c>
      <c r="D58" s="198" t="s">
        <v>12</v>
      </c>
      <c r="E58" s="207">
        <f>SUM(E47:E57)</f>
        <v>0</v>
      </c>
      <c r="F58" s="200">
        <f>SUM(F47:F57)</f>
        <v>0</v>
      </c>
      <c r="G58" s="198" t="s">
        <v>12</v>
      </c>
      <c r="H58" s="207">
        <f>SUM(H47:H57)</f>
        <v>350</v>
      </c>
      <c r="I58" s="200">
        <f>SUM(I47:I57)</f>
        <v>0</v>
      </c>
      <c r="J58" s="198" t="s">
        <v>12</v>
      </c>
      <c r="K58" s="207">
        <f>SUM(K47:K57)</f>
        <v>0</v>
      </c>
      <c r="L58" s="200">
        <f>SUM(L47:L57)</f>
        <v>0</v>
      </c>
      <c r="M58" s="198" t="s">
        <v>12</v>
      </c>
      <c r="N58" s="207">
        <f>SUM(N47:N57)</f>
        <v>50</v>
      </c>
      <c r="O58" s="200">
        <f>SUM(O47:O57)</f>
        <v>0</v>
      </c>
      <c r="P58" s="198" t="s">
        <v>12</v>
      </c>
      <c r="Q58" s="199">
        <f>SUM(Q47:Q55)</f>
        <v>6150</v>
      </c>
      <c r="R58" s="200">
        <f>SUM(R47:R57)</f>
        <v>0</v>
      </c>
      <c r="S58" s="120"/>
      <c r="T58" s="120"/>
      <c r="U58" s="120"/>
    </row>
    <row r="59" spans="1:21" ht="13.5">
      <c r="A59" s="235"/>
      <c r="B59" s="236"/>
      <c r="C59" s="237"/>
      <c r="D59" s="235"/>
      <c r="E59" s="236"/>
      <c r="F59" s="237"/>
      <c r="G59" s="235"/>
      <c r="H59" s="236"/>
      <c r="I59" s="237"/>
      <c r="J59" s="235"/>
      <c r="K59" s="236"/>
      <c r="L59" s="237"/>
      <c r="M59" s="235"/>
      <c r="N59" s="236"/>
      <c r="O59" s="237"/>
      <c r="P59" s="235"/>
      <c r="Q59" s="236"/>
      <c r="R59" s="237"/>
      <c r="S59" s="120"/>
      <c r="T59" s="120"/>
      <c r="U59" s="120"/>
    </row>
    <row r="60" spans="1:21" ht="13.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</row>
    <row r="61" spans="1:21" ht="13.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</row>
    <row r="62" spans="1:21" ht="13.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</row>
    <row r="63" spans="1:21" ht="13.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</row>
    <row r="64" spans="1:21" ht="13.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</row>
    <row r="65" spans="1:21" ht="13.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</row>
    <row r="66" spans="1:21" ht="13.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</row>
    <row r="67" spans="1:21" ht="13.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</row>
    <row r="68" spans="1:21" ht="13.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</row>
    <row r="69" spans="1:21" ht="13.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</row>
    <row r="70" spans="1:21" ht="13.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</row>
    <row r="71" spans="1:21" ht="13.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</row>
    <row r="72" spans="1:21" ht="13.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</row>
    <row r="73" spans="1:21" ht="13.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</row>
    <row r="74" spans="1:21" ht="13.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</row>
    <row r="75" spans="1:21" ht="13.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</row>
    <row r="76" spans="1:21" ht="13.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</row>
    <row r="77" spans="1:21" ht="13.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</row>
    <row r="78" spans="1:21" ht="13.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</row>
    <row r="79" spans="1:21" ht="13.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</row>
    <row r="80" spans="1:21" ht="13.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</row>
    <row r="81" spans="1:21" ht="13.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</row>
    <row r="82" spans="1:21" ht="13.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</row>
    <row r="83" spans="1:21" ht="13.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</row>
    <row r="84" spans="1:21" ht="13.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</row>
    <row r="85" spans="1:21" ht="13.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</row>
    <row r="86" spans="1:21" ht="13.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</row>
    <row r="87" spans="1:21" ht="13.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</row>
    <row r="88" spans="1:21" ht="13.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</row>
    <row r="89" spans="1:21" ht="13.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</row>
    <row r="90" spans="1:21" ht="13.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</row>
    <row r="91" spans="1:21" ht="13.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</row>
    <row r="92" spans="1:18" ht="13.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</row>
    <row r="93" spans="1:18" ht="13.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</row>
    <row r="94" spans="1:18" ht="13.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</row>
    <row r="95" spans="1:18" ht="13.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</row>
  </sheetData>
  <sheetProtection/>
  <mergeCells count="1">
    <mergeCell ref="F2:I2"/>
  </mergeCells>
  <conditionalFormatting sqref="C8:C25 F8:F25 I8:I25 L8:L25 O8:O25 R8:R25 C32:C40 F32:F40 I32:I40 L32:L40 O32:O40 C47:C57 F47:F57 I47:I57 L47:L57 O47:O57 R47:R55 R32:R40">
    <cfRule type="cellIs" priority="2" dxfId="46" operator="greaterThan" stopIfTrue="1">
      <formula>B8</formula>
    </cfRule>
  </conditionalFormatting>
  <conditionalFormatting sqref="R56:R57">
    <cfRule type="cellIs" priority="1" dxfId="46" operator="greaterThan" stopIfTrue="1">
      <formula>Q56</formula>
    </cfRule>
  </conditionalFormatting>
  <printOptions horizontalCentered="1"/>
  <pageMargins left="0.1968503937007874" right="0.1968503937007874" top="0.5905511811023623" bottom="0" header="0.2755905511811024" footer="0.1968503937007874"/>
  <pageSetup horizontalDpi="600" verticalDpi="600" orientation="portrait" paperSize="9" scale="69" r:id="rId4"/>
  <headerFooter alignWithMargins="0">
    <oddHeader>&amp;L&amp;16折込広告企画書　　岡山県　No．5</oddHeader>
    <oddFooter>&amp;C
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Q20" sqref="Q20"/>
    </sheetView>
  </sheetViews>
  <sheetFormatPr defaultColWidth="9.00390625" defaultRowHeight="13.5"/>
  <cols>
    <col min="1" max="1" width="14.25390625" style="22" customWidth="1"/>
    <col min="2" max="2" width="9.875" style="22" customWidth="1"/>
    <col min="3" max="3" width="10.75390625" style="22" customWidth="1"/>
    <col min="4" max="4" width="9.875" style="22" customWidth="1"/>
    <col min="5" max="5" width="10.75390625" style="22" customWidth="1"/>
    <col min="6" max="6" width="9.875" style="22" customWidth="1"/>
    <col min="7" max="7" width="10.75390625" style="22" customWidth="1"/>
    <col min="8" max="8" width="9.875" style="22" customWidth="1"/>
    <col min="9" max="9" width="10.75390625" style="22" customWidth="1"/>
    <col min="10" max="10" width="9.875" style="22" customWidth="1"/>
    <col min="11" max="11" width="10.75390625" style="22" customWidth="1"/>
    <col min="12" max="12" width="9.875" style="22" customWidth="1"/>
    <col min="13" max="13" width="10.75390625" style="22" customWidth="1"/>
    <col min="14" max="14" width="9.875" style="22" customWidth="1"/>
    <col min="15" max="15" width="10.75390625" style="22" customWidth="1"/>
    <col min="16" max="16" width="9.875" style="22" customWidth="1"/>
    <col min="17" max="17" width="10.75390625" style="22" customWidth="1"/>
    <col min="18" max="18" width="13.00390625" style="22" customWidth="1"/>
    <col min="19" max="19" width="13.625" style="22" customWidth="1"/>
    <col min="20" max="20" width="2.375" style="22" customWidth="1"/>
    <col min="21" max="21" width="8.75390625" style="22" customWidth="1"/>
    <col min="22" max="16384" width="9.00390625" style="22" customWidth="1"/>
  </cols>
  <sheetData>
    <row r="1" spans="1:19" s="23" customFormat="1" ht="15.75" customHeight="1">
      <c r="A1" s="62" t="s">
        <v>15</v>
      </c>
      <c r="B1" s="41"/>
      <c r="C1" s="41"/>
      <c r="D1" s="63"/>
      <c r="E1" s="81" t="s">
        <v>360</v>
      </c>
      <c r="F1" s="43"/>
      <c r="G1" s="63"/>
      <c r="H1" s="43"/>
      <c r="I1" s="63" t="s">
        <v>358</v>
      </c>
      <c r="J1" s="41"/>
      <c r="K1" s="81" t="s">
        <v>359</v>
      </c>
      <c r="L1" s="41"/>
      <c r="M1" s="41"/>
      <c r="N1" s="402" t="s">
        <v>357</v>
      </c>
      <c r="O1" s="403"/>
      <c r="P1" s="79"/>
      <c r="Q1" s="22"/>
      <c r="R1" s="22"/>
      <c r="S1" s="22"/>
    </row>
    <row r="2" spans="1:20" ht="33.75" customHeight="1" thickBot="1">
      <c r="A2" s="101">
        <f>'岡山市・御津郡・赤磐市・瀬戸内市'!A2</f>
        <v>0</v>
      </c>
      <c r="B2" s="102"/>
      <c r="C2" s="102"/>
      <c r="D2" s="103"/>
      <c r="E2" s="404" t="str">
        <f>'岡山市・御津郡・赤磐市・瀬戸内市'!F2</f>
        <v>令和　　　年　　　月　　　日</v>
      </c>
      <c r="F2" s="405"/>
      <c r="G2" s="405"/>
      <c r="H2" s="406"/>
      <c r="I2" s="107">
        <f>'岡山市・御津郡・赤磐市・瀬戸内市'!J2</f>
        <v>0</v>
      </c>
      <c r="J2" s="104"/>
      <c r="K2" s="106">
        <f>'岡山市・御津郡・赤磐市・瀬戸内市'!K2</f>
        <v>0</v>
      </c>
      <c r="L2" s="105"/>
      <c r="M2" s="105"/>
      <c r="N2" s="24"/>
      <c r="O2" s="25"/>
      <c r="P2" s="29"/>
      <c r="R2" s="26"/>
      <c r="S2" s="27"/>
      <c r="T2" s="28"/>
    </row>
    <row r="3" spans="1:20" ht="15" customHeight="1">
      <c r="A3" s="29"/>
      <c r="B3" s="29"/>
      <c r="C3" s="29"/>
      <c r="D3" s="29"/>
      <c r="E3" s="29"/>
      <c r="F3" s="29"/>
      <c r="G3" s="29"/>
      <c r="H3" s="29"/>
      <c r="I3" s="30"/>
      <c r="J3" s="29"/>
      <c r="K3" s="29"/>
      <c r="L3" s="29"/>
      <c r="M3" s="29"/>
      <c r="N3" s="29"/>
      <c r="O3" s="29"/>
      <c r="P3" s="29"/>
      <c r="R3" s="64" t="s">
        <v>355</v>
      </c>
      <c r="S3" s="31"/>
      <c r="T3" s="32"/>
    </row>
    <row r="4" spans="1:20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R4" s="65" t="s">
        <v>356</v>
      </c>
      <c r="S4" s="34"/>
      <c r="T4" s="32"/>
    </row>
    <row r="5" spans="1:20" ht="4.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R5" s="33"/>
      <c r="S5" s="34"/>
      <c r="T5" s="32"/>
    </row>
    <row r="6" spans="1:19" s="35" customFormat="1" ht="30" customHeight="1">
      <c r="A6" s="74" t="s">
        <v>16</v>
      </c>
      <c r="B6" s="75" t="s">
        <v>5</v>
      </c>
      <c r="C6" s="71"/>
      <c r="D6" s="17" t="s">
        <v>6</v>
      </c>
      <c r="E6" s="71"/>
      <c r="F6" s="17" t="s">
        <v>7</v>
      </c>
      <c r="G6" s="71"/>
      <c r="H6" s="81" t="s">
        <v>8</v>
      </c>
      <c r="I6" s="42"/>
      <c r="J6" s="81" t="s">
        <v>353</v>
      </c>
      <c r="K6" s="71"/>
      <c r="L6" s="17" t="s">
        <v>92</v>
      </c>
      <c r="M6" s="76"/>
      <c r="N6" s="77" t="s">
        <v>9</v>
      </c>
      <c r="O6" s="86"/>
      <c r="P6" s="400" t="s">
        <v>354</v>
      </c>
      <c r="Q6" s="401"/>
      <c r="R6" s="72" t="s">
        <v>17</v>
      </c>
      <c r="S6" s="73"/>
    </row>
    <row r="7" spans="1:19" ht="27.75" customHeight="1">
      <c r="A7" s="66" t="s">
        <v>303</v>
      </c>
      <c r="B7" s="46">
        <f>'岡山市・御津郡・赤磐市・瀬戸内市'!B69</f>
        <v>4750</v>
      </c>
      <c r="C7" s="21">
        <f>'岡山市・御津郡・赤磐市・瀬戸内市'!C69</f>
        <v>0</v>
      </c>
      <c r="D7" s="46">
        <f>'岡山市・御津郡・赤磐市・瀬戸内市'!E69</f>
        <v>23400</v>
      </c>
      <c r="E7" s="21">
        <f>'岡山市・御津郡・赤磐市・瀬戸内市'!F69</f>
        <v>0</v>
      </c>
      <c r="F7" s="46">
        <f>'岡山市・御津郡・赤磐市・瀬戸内市'!H69</f>
        <v>15700</v>
      </c>
      <c r="G7" s="21">
        <f>'岡山市・御津郡・赤磐市・瀬戸内市'!I69</f>
        <v>0</v>
      </c>
      <c r="H7" s="46">
        <f>'岡山市・御津郡・赤磐市・瀬戸内市'!Q69</f>
        <v>99500</v>
      </c>
      <c r="I7" s="21">
        <f>'岡山市・御津郡・赤磐市・瀬戸内市'!R69</f>
        <v>0</v>
      </c>
      <c r="J7" s="46">
        <f>'岡山市・御津郡・赤磐市・瀬戸内市'!K69</f>
        <v>8250</v>
      </c>
      <c r="K7" s="21">
        <f>'岡山市・御津郡・赤磐市・瀬戸内市'!L69</f>
        <v>0</v>
      </c>
      <c r="L7" s="46">
        <f>'岡山市・御津郡・赤磐市・瀬戸内市'!K14</f>
        <v>0</v>
      </c>
      <c r="M7" s="93">
        <f>'岡山市・御津郡・赤磐市・瀬戸内市'!L14</f>
        <v>0</v>
      </c>
      <c r="N7" s="87">
        <f>'岡山市・御津郡・赤磐市・瀬戸内市'!K20</f>
        <v>250</v>
      </c>
      <c r="O7" s="21">
        <f>'岡山市・御津郡・赤磐市・瀬戸内市'!L20</f>
        <v>0</v>
      </c>
      <c r="P7" s="82"/>
      <c r="Q7" s="21"/>
      <c r="R7" s="54">
        <f>SUM(B7,D7,F7,H7,J7,L7,N7,P7)</f>
        <v>151850</v>
      </c>
      <c r="S7" s="98">
        <f>SUM(C7,E7,G7,I7,K7,M7,O7,Q7)</f>
        <v>0</v>
      </c>
    </row>
    <row r="8" spans="1:19" ht="27.75" customHeight="1">
      <c r="A8" s="67"/>
      <c r="B8" s="47"/>
      <c r="C8" s="18"/>
      <c r="D8" s="47"/>
      <c r="E8" s="18"/>
      <c r="F8" s="407"/>
      <c r="G8" s="408"/>
      <c r="H8" s="408"/>
      <c r="I8" s="408"/>
      <c r="J8" s="408"/>
      <c r="K8" s="409"/>
      <c r="L8" s="47"/>
      <c r="M8" s="44"/>
      <c r="N8" s="88"/>
      <c r="O8" s="18"/>
      <c r="P8" s="80"/>
      <c r="Q8" s="18"/>
      <c r="R8" s="52"/>
      <c r="S8" s="99"/>
    </row>
    <row r="9" spans="1:19" ht="27.75" customHeight="1">
      <c r="A9" s="67" t="s">
        <v>411</v>
      </c>
      <c r="B9" s="47">
        <f>'岡山市・御津郡・赤磐市・瀬戸内市'!B91</f>
        <v>0</v>
      </c>
      <c r="C9" s="44">
        <f>'岡山市・御津郡・赤磐市・瀬戸内市'!C91</f>
        <v>0</v>
      </c>
      <c r="D9" s="52">
        <f>'岡山市・御津郡・赤磐市・瀬戸内市'!E91</f>
        <v>0</v>
      </c>
      <c r="E9" s="44">
        <f>'岡山市・御津郡・赤磐市・瀬戸内市'!F91</f>
        <v>0</v>
      </c>
      <c r="F9" s="52">
        <f>'岡山市・御津郡・赤磐市・瀬戸内市'!H91</f>
        <v>1650</v>
      </c>
      <c r="G9" s="44">
        <f>'岡山市・御津郡・赤磐市・瀬戸内市'!I91</f>
        <v>0</v>
      </c>
      <c r="H9" s="52">
        <f>'岡山市・御津郡・赤磐市・瀬戸内市'!Q91</f>
        <v>8650</v>
      </c>
      <c r="I9" s="44">
        <f>'岡山市・御津郡・赤磐市・瀬戸内市'!R91</f>
        <v>0</v>
      </c>
      <c r="J9" s="88">
        <f>'岡山市・御津郡・赤磐市・瀬戸内市'!K91</f>
        <v>150</v>
      </c>
      <c r="K9" s="18">
        <f>'岡山市・御津郡・赤磐市・瀬戸内市'!L91</f>
        <v>0</v>
      </c>
      <c r="L9" s="52"/>
      <c r="M9" s="94"/>
      <c r="N9" s="88"/>
      <c r="O9" s="18"/>
      <c r="P9" s="80"/>
      <c r="Q9" s="18"/>
      <c r="R9" s="52">
        <f>SUM(B9,D9,F9,H9,J9,L9,N9,P9)</f>
        <v>10450</v>
      </c>
      <c r="S9" s="99">
        <f aca="true" t="shared" si="0" ref="S9:S30">SUM(C9,E9,G9,I9,K9,M9,O9,Q9)</f>
        <v>0</v>
      </c>
    </row>
    <row r="10" spans="1:19" ht="27.75" customHeight="1">
      <c r="A10" s="67" t="s">
        <v>412</v>
      </c>
      <c r="B10" s="47">
        <f>'岡山市・御津郡・赤磐市・瀬戸内市'!B101</f>
        <v>0</v>
      </c>
      <c r="C10" s="18">
        <f>'岡山市・御津郡・赤磐市・瀬戸内市'!C101</f>
        <v>0</v>
      </c>
      <c r="D10" s="47">
        <f>'岡山市・御津郡・赤磐市・瀬戸内市'!E101</f>
        <v>0</v>
      </c>
      <c r="E10" s="18">
        <f>'岡山市・御津郡・赤磐市・瀬戸内市'!F101</f>
        <v>0</v>
      </c>
      <c r="F10" s="47">
        <f>'岡山市・御津郡・赤磐市・瀬戸内市'!H101</f>
        <v>1000</v>
      </c>
      <c r="G10" s="18">
        <f>'岡山市・御津郡・赤磐市・瀬戸内市'!I101</f>
        <v>0</v>
      </c>
      <c r="H10" s="47">
        <f>'岡山市・御津郡・赤磐市・瀬戸内市'!Q101</f>
        <v>6350</v>
      </c>
      <c r="I10" s="18">
        <f>'岡山市・御津郡・赤磐市・瀬戸内市'!R101</f>
        <v>0</v>
      </c>
      <c r="J10" s="47"/>
      <c r="K10" s="18"/>
      <c r="L10" s="47"/>
      <c r="M10" s="44"/>
      <c r="N10" s="88"/>
      <c r="O10" s="18"/>
      <c r="P10" s="80"/>
      <c r="Q10" s="18"/>
      <c r="R10" s="52">
        <f>SUM(B10,D10,F10,H10,J10,L10,N10,P10)</f>
        <v>7350</v>
      </c>
      <c r="S10" s="99">
        <f t="shared" si="0"/>
        <v>0</v>
      </c>
    </row>
    <row r="11" spans="1:19" ht="27.75" customHeight="1">
      <c r="A11" s="67" t="s">
        <v>285</v>
      </c>
      <c r="B11" s="47">
        <f>'備前市・和気郡・倉敷市・玉野市'!B16</f>
        <v>0</v>
      </c>
      <c r="C11" s="18">
        <f>'備前市・和気郡・倉敷市・玉野市'!C16</f>
        <v>0</v>
      </c>
      <c r="D11" s="47">
        <f>'備前市・和気郡・倉敷市・玉野市'!E16</f>
        <v>0</v>
      </c>
      <c r="E11" s="18">
        <f>'備前市・和気郡・倉敷市・玉野市'!F16</f>
        <v>0</v>
      </c>
      <c r="F11" s="47">
        <f>'備前市・和気郡・倉敷市・玉野市'!H16</f>
        <v>1000</v>
      </c>
      <c r="G11" s="18">
        <f>'備前市・和気郡・倉敷市・玉野市'!I16</f>
        <v>0</v>
      </c>
      <c r="H11" s="47">
        <f>'備前市・和気郡・倉敷市・玉野市'!Q16</f>
        <v>7050</v>
      </c>
      <c r="I11" s="18">
        <f>'備前市・和気郡・倉敷市・玉野市'!R16</f>
        <v>0</v>
      </c>
      <c r="J11" s="47">
        <f>'備前市・和気郡・倉敷市・玉野市'!N16</f>
        <v>350</v>
      </c>
      <c r="K11" s="18">
        <f>'備前市・和気郡・倉敷市・玉野市'!O16</f>
        <v>0</v>
      </c>
      <c r="L11" s="47"/>
      <c r="M11" s="44"/>
      <c r="N11" s="88"/>
      <c r="O11" s="18"/>
      <c r="P11" s="80"/>
      <c r="Q11" s="18"/>
      <c r="R11" s="52">
        <f aca="true" t="shared" si="1" ref="R11:R30">SUM(B11,D11,F11,H11,J11,L11,N11,P11)</f>
        <v>8400</v>
      </c>
      <c r="S11" s="99">
        <f t="shared" si="0"/>
        <v>0</v>
      </c>
    </row>
    <row r="12" spans="1:19" ht="27.75" customHeight="1">
      <c r="A12" s="67" t="s">
        <v>304</v>
      </c>
      <c r="B12" s="47">
        <f>'備前市・和気郡・倉敷市・玉野市'!B26</f>
        <v>0</v>
      </c>
      <c r="C12" s="18">
        <f>'備前市・和気郡・倉敷市・玉野市'!C26</f>
        <v>0</v>
      </c>
      <c r="D12" s="47">
        <f>'備前市・和気郡・倉敷市・玉野市'!E26</f>
        <v>0</v>
      </c>
      <c r="E12" s="18">
        <f>'備前市・和気郡・倉敷市・玉野市'!F26</f>
        <v>0</v>
      </c>
      <c r="F12" s="47">
        <f>'備前市・和気郡・倉敷市・玉野市'!H26</f>
        <v>400</v>
      </c>
      <c r="G12" s="18">
        <f>'備前市・和気郡・倉敷市・玉野市'!I26</f>
        <v>0</v>
      </c>
      <c r="H12" s="47">
        <f>'備前市・和気郡・倉敷市・玉野市'!Q26</f>
        <v>2900</v>
      </c>
      <c r="I12" s="18">
        <f>'備前市・和気郡・倉敷市・玉野市'!R26</f>
        <v>0</v>
      </c>
      <c r="J12" s="47">
        <f>'備前市・和気郡・倉敷市・玉野市'!N26</f>
        <v>0</v>
      </c>
      <c r="K12" s="18">
        <f>'備前市・和気郡・倉敷市・玉野市'!O26</f>
        <v>0</v>
      </c>
      <c r="L12" s="47"/>
      <c r="M12" s="44"/>
      <c r="N12" s="88"/>
      <c r="O12" s="18"/>
      <c r="P12" s="80"/>
      <c r="Q12" s="18"/>
      <c r="R12" s="52">
        <f t="shared" si="1"/>
        <v>3300</v>
      </c>
      <c r="S12" s="99">
        <f t="shared" si="0"/>
        <v>0</v>
      </c>
    </row>
    <row r="13" spans="1:19" ht="27.75" customHeight="1">
      <c r="A13" s="67" t="s">
        <v>286</v>
      </c>
      <c r="B13" s="47">
        <f>'備前市・和気郡・倉敷市・玉野市'!B79</f>
        <v>450</v>
      </c>
      <c r="C13" s="18">
        <f>'備前市・和気郡・倉敷市・玉野市'!C79</f>
        <v>0</v>
      </c>
      <c r="D13" s="47">
        <f>'備前市・和気郡・倉敷市・玉野市'!E79</f>
        <v>7000</v>
      </c>
      <c r="E13" s="18">
        <f>'備前市・和気郡・倉敷市・玉野市'!F79</f>
        <v>0</v>
      </c>
      <c r="F13" s="47">
        <f>'備前市・和気郡・倉敷市・玉野市'!H79</f>
        <v>18300</v>
      </c>
      <c r="G13" s="18">
        <f>'備前市・和気郡・倉敷市・玉野市'!I79</f>
        <v>0</v>
      </c>
      <c r="H13" s="47">
        <f>'備前市・和気郡・倉敷市・玉野市'!Q79</f>
        <v>61550</v>
      </c>
      <c r="I13" s="18">
        <f>'備前市・和気郡・倉敷市・玉野市'!R79</f>
        <v>0</v>
      </c>
      <c r="J13" s="47">
        <f>'備前市・和気郡・倉敷市・玉野市'!K79</f>
        <v>4300</v>
      </c>
      <c r="K13" s="18">
        <f>'備前市・和気郡・倉敷市・玉野市'!L79</f>
        <v>0</v>
      </c>
      <c r="L13" s="47">
        <f>'備前市・和気郡・倉敷市・玉野市'!K35</f>
        <v>0</v>
      </c>
      <c r="M13" s="44">
        <f>'備前市・和気郡・倉敷市・玉野市'!L35</f>
        <v>0</v>
      </c>
      <c r="N13" s="88"/>
      <c r="O13" s="18"/>
      <c r="P13" s="80"/>
      <c r="Q13" s="18"/>
      <c r="R13" s="52">
        <f t="shared" si="1"/>
        <v>91600</v>
      </c>
      <c r="S13" s="99">
        <f t="shared" si="0"/>
        <v>0</v>
      </c>
    </row>
    <row r="14" spans="1:19" ht="27.75" customHeight="1">
      <c r="A14" s="67" t="s">
        <v>287</v>
      </c>
      <c r="B14" s="47">
        <f>'備前市・和気郡・倉敷市・玉野市'!B98</f>
        <v>0</v>
      </c>
      <c r="C14" s="18">
        <f>'備前市・和気郡・倉敷市・玉野市'!C98</f>
        <v>0</v>
      </c>
      <c r="D14" s="47">
        <f>'備前市・和気郡・倉敷市・玉野市'!E98</f>
        <v>2300</v>
      </c>
      <c r="E14" s="18">
        <f>'備前市・和気郡・倉敷市・玉野市'!F98</f>
        <v>0</v>
      </c>
      <c r="F14" s="47">
        <f>'備前市・和気郡・倉敷市・玉野市'!H98</f>
        <v>0</v>
      </c>
      <c r="G14" s="18">
        <f>'備前市・和気郡・倉敷市・玉野市'!I98</f>
        <v>0</v>
      </c>
      <c r="H14" s="47">
        <f>'備前市・和気郡・倉敷市・玉野市'!Q98</f>
        <v>10650</v>
      </c>
      <c r="I14" s="18">
        <f>'備前市・和気郡・倉敷市・玉野市'!R98</f>
        <v>0</v>
      </c>
      <c r="J14" s="47">
        <f>'備前市・和気郡・倉敷市・玉野市'!N93</f>
        <v>550</v>
      </c>
      <c r="K14" s="18">
        <f>'備前市・和気郡・倉敷市・玉野市'!O93</f>
        <v>0</v>
      </c>
      <c r="L14" s="47">
        <f>'備前市・和気郡・倉敷市・玉野市'!K98</f>
        <v>0</v>
      </c>
      <c r="M14" s="44">
        <f>'備前市・和気郡・倉敷市・玉野市'!L98</f>
        <v>0</v>
      </c>
      <c r="N14" s="88"/>
      <c r="O14" s="18"/>
      <c r="P14" s="80">
        <f>'備前市・和気郡・倉敷市・玉野市'!N98</f>
        <v>500</v>
      </c>
      <c r="Q14" s="18">
        <f>'備前市・和気郡・倉敷市・玉野市'!O98</f>
        <v>0</v>
      </c>
      <c r="R14" s="52">
        <f>SUM(B14,D14,F14,H14,J14,L14,N14,P14)</f>
        <v>14000</v>
      </c>
      <c r="S14" s="99">
        <f>SUM(C14,E14,G14,I14,K14,M14,O14,Q14)</f>
        <v>0</v>
      </c>
    </row>
    <row r="15" spans="1:19" ht="27.75" customHeight="1">
      <c r="A15" s="68" t="s">
        <v>288</v>
      </c>
      <c r="B15" s="48">
        <f>'総社市・小田郡・笠岡市・井原市・浅口市・高梁市'!B17</f>
        <v>0</v>
      </c>
      <c r="C15" s="19">
        <f>'総社市・小田郡・笠岡市・井原市・浅口市・高梁市'!C17</f>
        <v>0</v>
      </c>
      <c r="D15" s="48">
        <f>'総社市・小田郡・笠岡市・井原市・浅口市・高梁市'!E17</f>
        <v>0</v>
      </c>
      <c r="E15" s="19">
        <f>'総社市・小田郡・笠岡市・井原市・浅口市・高梁市'!F17</f>
        <v>0</v>
      </c>
      <c r="F15" s="48">
        <f>'総社市・小田郡・笠岡市・井原市・浅口市・高梁市'!H17</f>
        <v>2250</v>
      </c>
      <c r="G15" s="19">
        <f>'総社市・小田郡・笠岡市・井原市・浅口市・高梁市'!I17</f>
        <v>0</v>
      </c>
      <c r="H15" s="48">
        <f>'総社市・小田郡・笠岡市・井原市・浅口市・高梁市'!Q17</f>
        <v>11850</v>
      </c>
      <c r="I15" s="19">
        <f>'総社市・小田郡・笠岡市・井原市・浅口市・高梁市'!R17</f>
        <v>0</v>
      </c>
      <c r="J15" s="48">
        <f>'総社市・小田郡・笠岡市・井原市・浅口市・高梁市'!N17</f>
        <v>0</v>
      </c>
      <c r="K15" s="19">
        <f>'総社市・小田郡・笠岡市・井原市・浅口市・高梁市'!O17</f>
        <v>0</v>
      </c>
      <c r="L15" s="53"/>
      <c r="M15" s="95"/>
      <c r="N15" s="89"/>
      <c r="O15" s="38"/>
      <c r="P15" s="83"/>
      <c r="Q15" s="38"/>
      <c r="R15" s="52">
        <f t="shared" si="1"/>
        <v>14100</v>
      </c>
      <c r="S15" s="99">
        <f t="shared" si="0"/>
        <v>0</v>
      </c>
    </row>
    <row r="16" spans="1:19" s="36" customFormat="1" ht="27.75" customHeight="1">
      <c r="A16" s="67" t="s">
        <v>289</v>
      </c>
      <c r="B16" s="47">
        <f>'総社市・小田郡・笠岡市・井原市・浅口市・高梁市'!B26</f>
        <v>0</v>
      </c>
      <c r="C16" s="18">
        <f>'総社市・小田郡・笠岡市・井原市・浅口市・高梁市'!C26</f>
        <v>0</v>
      </c>
      <c r="D16" s="47">
        <f>'総社市・小田郡・笠岡市・井原市・浅口市・高梁市'!E26</f>
        <v>0</v>
      </c>
      <c r="E16" s="18">
        <f>'総社市・小田郡・笠岡市・井原市・浅口市・高梁市'!F26</f>
        <v>0</v>
      </c>
      <c r="F16" s="47">
        <f>'総社市・小田郡・笠岡市・井原市・浅口市・高梁市'!H26</f>
        <v>750</v>
      </c>
      <c r="G16" s="18">
        <f>'総社市・小田郡・笠岡市・井原市・浅口市・高梁市'!I26</f>
        <v>0</v>
      </c>
      <c r="H16" s="47">
        <f>'総社市・小田郡・笠岡市・井原市・浅口市・高梁市'!Q26</f>
        <v>2850</v>
      </c>
      <c r="I16" s="18">
        <f>'総社市・小田郡・笠岡市・井原市・浅口市・高梁市'!R26</f>
        <v>0</v>
      </c>
      <c r="J16" s="47">
        <f>'総社市・小田郡・笠岡市・井原市・浅口市・高梁市'!N26</f>
        <v>150</v>
      </c>
      <c r="K16" s="18">
        <f>'総社市・小田郡・笠岡市・井原市・浅口市・高梁市'!O26</f>
        <v>0</v>
      </c>
      <c r="L16" s="47">
        <f>'総社市・小田郡・笠岡市・井原市・浅口市・高梁市'!K26</f>
        <v>50</v>
      </c>
      <c r="M16" s="44">
        <f>'総社市・小田郡・笠岡市・井原市・浅口市・高梁市'!L26</f>
        <v>0</v>
      </c>
      <c r="N16" s="88"/>
      <c r="O16" s="18"/>
      <c r="P16" s="80"/>
      <c r="Q16" s="18"/>
      <c r="R16" s="52">
        <f t="shared" si="1"/>
        <v>3800</v>
      </c>
      <c r="S16" s="99">
        <f t="shared" si="0"/>
        <v>0</v>
      </c>
    </row>
    <row r="17" spans="1:19" s="36" customFormat="1" ht="27.75" customHeight="1">
      <c r="A17" s="69" t="s">
        <v>290</v>
      </c>
      <c r="B17" s="49">
        <f>'総社市・小田郡・笠岡市・井原市・浅口市・高梁市'!B40</f>
        <v>150</v>
      </c>
      <c r="C17" s="45">
        <f>'総社市・小田郡・笠岡市・井原市・浅口市・高梁市'!C40</f>
        <v>0</v>
      </c>
      <c r="D17" s="49">
        <f>'総社市・小田郡・笠岡市・井原市・浅口市・高梁市'!E40</f>
        <v>0</v>
      </c>
      <c r="E17" s="45">
        <f>'総社市・小田郡・笠岡市・井原市・浅口市・高梁市'!F40</f>
        <v>0</v>
      </c>
      <c r="F17" s="49">
        <f>'総社市・小田郡・笠岡市・井原市・浅口市・高梁市'!H40</f>
        <v>1750</v>
      </c>
      <c r="G17" s="45">
        <f>'総社市・小田郡・笠岡市・井原市・浅口市・高梁市'!I40</f>
        <v>0</v>
      </c>
      <c r="H17" s="49">
        <f>'総社市・小田郡・笠岡市・井原市・浅口市・高梁市'!Q40</f>
        <v>9650</v>
      </c>
      <c r="I17" s="45">
        <f>'総社市・小田郡・笠岡市・井原市・浅口市・高梁市'!R40</f>
        <v>0</v>
      </c>
      <c r="J17" s="49">
        <f>'総社市・小田郡・笠岡市・井原市・浅口市・高梁市'!K40</f>
        <v>300</v>
      </c>
      <c r="K17" s="45">
        <f>'総社市・小田郡・笠岡市・井原市・浅口市・高梁市'!L40</f>
        <v>0</v>
      </c>
      <c r="L17" s="49"/>
      <c r="M17" s="96"/>
      <c r="N17" s="90">
        <f>'総社市・小田郡・笠岡市・井原市・浅口市・高梁市'!N40</f>
        <v>1650</v>
      </c>
      <c r="O17" s="45">
        <f>'総社市・小田郡・笠岡市・井原市・浅口市・高梁市'!O40</f>
        <v>0</v>
      </c>
      <c r="P17" s="84"/>
      <c r="Q17" s="45"/>
      <c r="R17" s="52">
        <f t="shared" si="1"/>
        <v>13500</v>
      </c>
      <c r="S17" s="99">
        <f t="shared" si="0"/>
        <v>0</v>
      </c>
    </row>
    <row r="18" spans="1:19" ht="27.75" customHeight="1">
      <c r="A18" s="67" t="s">
        <v>305</v>
      </c>
      <c r="B18" s="47">
        <f>'総社市・小田郡・笠岡市・井原市・浅口市・高梁市'!B57</f>
        <v>0</v>
      </c>
      <c r="C18" s="18">
        <f>'総社市・小田郡・笠岡市・井原市・浅口市・高梁市'!C57</f>
        <v>0</v>
      </c>
      <c r="D18" s="47">
        <f>'総社市・小田郡・笠岡市・井原市・浅口市・高梁市'!E57</f>
        <v>0</v>
      </c>
      <c r="E18" s="18">
        <f>'総社市・小田郡・笠岡市・井原市・浅口市・高梁市'!F57</f>
        <v>0</v>
      </c>
      <c r="F18" s="47">
        <f>'総社市・小田郡・笠岡市・井原市・浅口市・高梁市'!H57</f>
        <v>1300</v>
      </c>
      <c r="G18" s="18">
        <f>'総社市・小田郡・笠岡市・井原市・浅口市・高梁市'!I57</f>
        <v>0</v>
      </c>
      <c r="H18" s="47">
        <f>'総社市・小田郡・笠岡市・井原市・浅口市・高梁市'!Q57</f>
        <v>6350</v>
      </c>
      <c r="I18" s="18">
        <f>'総社市・小田郡・笠岡市・井原市・浅口市・高梁市'!R57</f>
        <v>0</v>
      </c>
      <c r="J18" s="47">
        <f>'総社市・小田郡・笠岡市・井原市・浅口市・高梁市'!K57</f>
        <v>300</v>
      </c>
      <c r="K18" s="18">
        <f>'総社市・小田郡・笠岡市・井原市・浅口市・高梁市'!L57</f>
        <v>0</v>
      </c>
      <c r="L18" s="47"/>
      <c r="M18" s="44"/>
      <c r="N18" s="88">
        <f>'総社市・小田郡・笠岡市・井原市・浅口市・高梁市'!N57</f>
        <v>1650</v>
      </c>
      <c r="O18" s="18">
        <f>'総社市・小田郡・笠岡市・井原市・浅口市・高梁市'!O57</f>
        <v>0</v>
      </c>
      <c r="P18" s="80"/>
      <c r="Q18" s="18"/>
      <c r="R18" s="52">
        <f t="shared" si="1"/>
        <v>9600</v>
      </c>
      <c r="S18" s="99">
        <f t="shared" si="0"/>
        <v>0</v>
      </c>
    </row>
    <row r="19" spans="1:19" ht="27.75" customHeight="1">
      <c r="A19" s="67" t="s">
        <v>496</v>
      </c>
      <c r="B19" s="47">
        <f>'総社市・小田郡・笠岡市・井原市・浅口市・高梁市'!B70</f>
        <v>0</v>
      </c>
      <c r="C19" s="18">
        <f>'総社市・小田郡・笠岡市・井原市・浅口市・高梁市'!C70</f>
        <v>0</v>
      </c>
      <c r="D19" s="47">
        <f>'総社市・小田郡・笠岡市・井原市・浅口市・高梁市'!E70</f>
        <v>0</v>
      </c>
      <c r="E19" s="18">
        <f>'総社市・小田郡・笠岡市・井原市・浅口市・高梁市'!F70</f>
        <v>0</v>
      </c>
      <c r="F19" s="47">
        <f>'総社市・小田郡・笠岡市・井原市・浅口市・高梁市'!H70</f>
        <v>3700</v>
      </c>
      <c r="G19" s="18">
        <f>'総社市・小田郡・笠岡市・井原市・浅口市・高梁市'!I70</f>
        <v>0</v>
      </c>
      <c r="H19" s="47">
        <f>'総社市・小田郡・笠岡市・井原市・浅口市・高梁市'!Q70</f>
        <v>6900</v>
      </c>
      <c r="I19" s="18">
        <f>'総社市・小田郡・笠岡市・井原市・浅口市・高梁市'!R70</f>
        <v>0</v>
      </c>
      <c r="J19" s="47">
        <f>'総社市・小田郡・笠岡市・井原市・浅口市・高梁市'!N70</f>
        <v>300</v>
      </c>
      <c r="K19" s="18">
        <f>'総社市・小田郡・笠岡市・井原市・浅口市・高梁市'!O70</f>
        <v>0</v>
      </c>
      <c r="L19" s="47"/>
      <c r="M19" s="44"/>
      <c r="N19" s="88"/>
      <c r="O19" s="18"/>
      <c r="P19" s="80"/>
      <c r="Q19" s="18"/>
      <c r="R19" s="52">
        <f t="shared" si="1"/>
        <v>10900</v>
      </c>
      <c r="S19" s="99">
        <f t="shared" si="0"/>
        <v>0</v>
      </c>
    </row>
    <row r="20" spans="1:19" s="36" customFormat="1" ht="27.75" customHeight="1">
      <c r="A20" s="67" t="s">
        <v>291</v>
      </c>
      <c r="B20" s="47">
        <f>'総社市・小田郡・笠岡市・井原市・浅口市・高梁市'!B90</f>
        <v>0</v>
      </c>
      <c r="C20" s="18">
        <f>'総社市・小田郡・笠岡市・井原市・浅口市・高梁市'!C90</f>
        <v>0</v>
      </c>
      <c r="D20" s="47">
        <f>'総社市・小田郡・笠岡市・井原市・浅口市・高梁市'!E90</f>
        <v>0</v>
      </c>
      <c r="E20" s="18">
        <f>'総社市・小田郡・笠岡市・井原市・浅口市・高梁市'!F90</f>
        <v>0</v>
      </c>
      <c r="F20" s="47">
        <f>'総社市・小田郡・笠岡市・井原市・浅口市・高梁市'!H90</f>
        <v>750</v>
      </c>
      <c r="G20" s="18">
        <f>'総社市・小田郡・笠岡市・井原市・浅口市・高梁市'!I90</f>
        <v>0</v>
      </c>
      <c r="H20" s="47">
        <f>'総社市・小田郡・笠岡市・井原市・浅口市・高梁市'!Q90</f>
        <v>6200</v>
      </c>
      <c r="I20" s="18">
        <f>'総社市・小田郡・笠岡市・井原市・浅口市・高梁市'!R90</f>
        <v>0</v>
      </c>
      <c r="J20" s="47"/>
      <c r="K20" s="18"/>
      <c r="L20" s="47"/>
      <c r="M20" s="44"/>
      <c r="N20" s="88">
        <f>'総社市・小田郡・笠岡市・井原市・浅口市・高梁市'!N90</f>
        <v>50</v>
      </c>
      <c r="O20" s="18">
        <f>'総社市・小田郡・笠岡市・井原市・浅口市・高梁市'!O90</f>
        <v>0</v>
      </c>
      <c r="P20" s="80"/>
      <c r="Q20" s="18"/>
      <c r="R20" s="52">
        <f t="shared" si="1"/>
        <v>7000</v>
      </c>
      <c r="S20" s="99">
        <f t="shared" si="0"/>
        <v>0</v>
      </c>
    </row>
    <row r="21" spans="1:19" ht="27.75" customHeight="1">
      <c r="A21" s="67" t="s">
        <v>413</v>
      </c>
      <c r="B21" s="47">
        <f>'加賀郡・新見市・津山市・勝田郡・久米郡'!B15</f>
        <v>0</v>
      </c>
      <c r="C21" s="18">
        <f>'加賀郡・新見市・津山市・勝田郡・久米郡'!C15</f>
        <v>0</v>
      </c>
      <c r="D21" s="47">
        <f>'加賀郡・新見市・津山市・勝田郡・久米郡'!E15</f>
        <v>0</v>
      </c>
      <c r="E21" s="18">
        <f>'加賀郡・新見市・津山市・勝田郡・久米郡'!F15</f>
        <v>0</v>
      </c>
      <c r="F21" s="47">
        <f>'加賀郡・新見市・津山市・勝田郡・久米郡'!H15</f>
        <v>0</v>
      </c>
      <c r="G21" s="18">
        <f>'加賀郡・新見市・津山市・勝田郡・久米郡'!I15</f>
        <v>0</v>
      </c>
      <c r="H21" s="47">
        <f>'加賀郡・新見市・津山市・勝田郡・久米郡'!Q15</f>
        <v>2250</v>
      </c>
      <c r="I21" s="18">
        <f>'加賀郡・新見市・津山市・勝田郡・久米郡'!R15</f>
        <v>0</v>
      </c>
      <c r="J21" s="47"/>
      <c r="K21" s="18"/>
      <c r="L21" s="47">
        <f>'加賀郡・新見市・津山市・勝田郡・久米郡'!K15</f>
        <v>0</v>
      </c>
      <c r="M21" s="44">
        <f>'加賀郡・新見市・津山市・勝田郡・久米郡'!L15</f>
        <v>0</v>
      </c>
      <c r="N21" s="88">
        <f>'加賀郡・新見市・津山市・勝田郡・久米郡'!N15</f>
        <v>0</v>
      </c>
      <c r="O21" s="18">
        <f>'加賀郡・新見市・津山市・勝田郡・久米郡'!O15</f>
        <v>0</v>
      </c>
      <c r="P21" s="80"/>
      <c r="Q21" s="18"/>
      <c r="R21" s="52">
        <f t="shared" si="1"/>
        <v>2250</v>
      </c>
      <c r="S21" s="99">
        <f t="shared" si="0"/>
        <v>0</v>
      </c>
    </row>
    <row r="22" spans="1:19" ht="27.75" customHeight="1">
      <c r="A22" s="67" t="s">
        <v>292</v>
      </c>
      <c r="B22" s="47">
        <f>'加賀郡・新見市・津山市・勝田郡・久米郡'!B31</f>
        <v>250</v>
      </c>
      <c r="C22" s="18">
        <f>'加賀郡・新見市・津山市・勝田郡・久米郡'!C31</f>
        <v>0</v>
      </c>
      <c r="D22" s="47">
        <f>'加賀郡・新見市・津山市・勝田郡・久米郡'!E31</f>
        <v>500</v>
      </c>
      <c r="E22" s="18">
        <f>'加賀郡・新見市・津山市・勝田郡・久米郡'!F31</f>
        <v>0</v>
      </c>
      <c r="F22" s="47">
        <f>'加賀郡・新見市・津山市・勝田郡・久米郡'!H31</f>
        <v>650</v>
      </c>
      <c r="G22" s="18">
        <f>'加賀郡・新見市・津山市・勝田郡・久米郡'!I31</f>
        <v>0</v>
      </c>
      <c r="H22" s="47">
        <f>'加賀郡・新見市・津山市・勝田郡・久米郡'!Q31</f>
        <v>5250</v>
      </c>
      <c r="I22" s="18">
        <f>'加賀郡・新見市・津山市・勝田郡・久米郡'!R31</f>
        <v>0</v>
      </c>
      <c r="J22" s="47">
        <f>'加賀郡・新見市・津山市・勝田郡・久米郡'!N31</f>
        <v>150</v>
      </c>
      <c r="K22" s="18">
        <f>'加賀郡・新見市・津山市・勝田郡・久米郡'!O31</f>
        <v>0</v>
      </c>
      <c r="L22" s="47">
        <f>'加賀郡・新見市・津山市・勝田郡・久米郡'!K31</f>
        <v>0</v>
      </c>
      <c r="M22" s="44">
        <f>'加賀郡・新見市・津山市・勝田郡・久米郡'!L31</f>
        <v>0</v>
      </c>
      <c r="N22" s="88"/>
      <c r="O22" s="18"/>
      <c r="P22" s="80"/>
      <c r="Q22" s="18"/>
      <c r="R22" s="52">
        <f t="shared" si="1"/>
        <v>6800</v>
      </c>
      <c r="S22" s="99">
        <f t="shared" si="0"/>
        <v>0</v>
      </c>
    </row>
    <row r="23" spans="1:19" ht="27.75" customHeight="1">
      <c r="A23" s="67" t="s">
        <v>293</v>
      </c>
      <c r="B23" s="47">
        <f>'加賀郡・新見市・津山市・勝田郡・久米郡'!B54</f>
        <v>0</v>
      </c>
      <c r="C23" s="18">
        <f>'加賀郡・新見市・津山市・勝田郡・久米郡'!C54</f>
        <v>0</v>
      </c>
      <c r="D23" s="47">
        <f>'加賀郡・新見市・津山市・勝田郡・久米郡'!E54</f>
        <v>0</v>
      </c>
      <c r="E23" s="18">
        <f>'加賀郡・新見市・津山市・勝田郡・久米郡'!F54</f>
        <v>0</v>
      </c>
      <c r="F23" s="47">
        <f>'加賀郡・新見市・津山市・勝田郡・久米郡'!H54</f>
        <v>3200</v>
      </c>
      <c r="G23" s="18">
        <f>'加賀郡・新見市・津山市・勝田郡・久米郡'!I54</f>
        <v>0</v>
      </c>
      <c r="H23" s="47">
        <f>'加賀郡・新見市・津山市・勝田郡・久米郡'!Q54</f>
        <v>18400</v>
      </c>
      <c r="I23" s="18">
        <f>'加賀郡・新見市・津山市・勝田郡・久米郡'!R54</f>
        <v>0</v>
      </c>
      <c r="J23" s="47">
        <f>'加賀郡・新見市・津山市・勝田郡・久米郡'!N54</f>
        <v>700</v>
      </c>
      <c r="K23" s="18">
        <f>'加賀郡・新見市・津山市・勝田郡・久米郡'!O54</f>
        <v>0</v>
      </c>
      <c r="L23" s="47">
        <f>'加賀郡・新見市・津山市・勝田郡・久米郡'!K54</f>
        <v>0</v>
      </c>
      <c r="M23" s="44">
        <f>'加賀郡・新見市・津山市・勝田郡・久米郡'!L54</f>
        <v>0</v>
      </c>
      <c r="N23" s="88"/>
      <c r="O23" s="18"/>
      <c r="P23" s="80"/>
      <c r="Q23" s="18"/>
      <c r="R23" s="52">
        <f t="shared" si="1"/>
        <v>22300</v>
      </c>
      <c r="S23" s="99">
        <f t="shared" si="0"/>
        <v>0</v>
      </c>
    </row>
    <row r="24" spans="1:19" ht="27.75" customHeight="1">
      <c r="A24" s="67" t="s">
        <v>294</v>
      </c>
      <c r="B24" s="47">
        <f>'加賀郡・新見市・津山市・勝田郡・久米郡'!B65</f>
        <v>0</v>
      </c>
      <c r="C24" s="18">
        <f>'加賀郡・新見市・津山市・勝田郡・久米郡'!C65</f>
        <v>0</v>
      </c>
      <c r="D24" s="47">
        <f>'加賀郡・新見市・津山市・勝田郡・久米郡'!E65</f>
        <v>0</v>
      </c>
      <c r="E24" s="18">
        <f>'加賀郡・新見市・津山市・勝田郡・久米郡'!F65</f>
        <v>0</v>
      </c>
      <c r="F24" s="47">
        <f>'加賀郡・新見市・津山市・勝田郡・久米郡'!H65</f>
        <v>300</v>
      </c>
      <c r="G24" s="18">
        <f>'加賀郡・新見市・津山市・勝田郡・久米郡'!I65</f>
        <v>0</v>
      </c>
      <c r="H24" s="47">
        <f>'加賀郡・新見市・津山市・勝田郡・久米郡'!Q65</f>
        <v>3050</v>
      </c>
      <c r="I24" s="18">
        <f>'加賀郡・新見市・津山市・勝田郡・久米郡'!R65</f>
        <v>0</v>
      </c>
      <c r="J24" s="47">
        <f>'加賀郡・新見市・津山市・勝田郡・久米郡'!N65</f>
        <v>50</v>
      </c>
      <c r="K24" s="18">
        <f>'加賀郡・新見市・津山市・勝田郡・久米郡'!O65</f>
        <v>0</v>
      </c>
      <c r="L24" s="47">
        <f>'加賀郡・新見市・津山市・勝田郡・久米郡'!K65</f>
        <v>0</v>
      </c>
      <c r="M24" s="44">
        <f>'加賀郡・新見市・津山市・勝田郡・久米郡'!L65</f>
        <v>0</v>
      </c>
      <c r="N24" s="88"/>
      <c r="O24" s="18"/>
      <c r="P24" s="80"/>
      <c r="Q24" s="18"/>
      <c r="R24" s="52">
        <f t="shared" si="1"/>
        <v>3400</v>
      </c>
      <c r="S24" s="99">
        <f t="shared" si="0"/>
        <v>0</v>
      </c>
    </row>
    <row r="25" spans="1:19" ht="27.75" customHeight="1">
      <c r="A25" s="67" t="s">
        <v>295</v>
      </c>
      <c r="B25" s="47">
        <f>'加賀郡・新見市・津山市・勝田郡・久米郡'!B81</f>
        <v>0</v>
      </c>
      <c r="C25" s="18">
        <f>'加賀郡・新見市・津山市・勝田郡・久米郡'!C81</f>
        <v>0</v>
      </c>
      <c r="D25" s="47">
        <f>'加賀郡・新見市・津山市・勝田郡・久米郡'!E81</f>
        <v>0</v>
      </c>
      <c r="E25" s="18">
        <f>'加賀郡・新見市・津山市・勝田郡・久米郡'!F81</f>
        <v>0</v>
      </c>
      <c r="F25" s="47">
        <f>'加賀郡・新見市・津山市・勝田郡・久米郡'!H81</f>
        <v>50</v>
      </c>
      <c r="G25" s="18">
        <f>'加賀郡・新見市・津山市・勝田郡・久米郡'!I81</f>
        <v>0</v>
      </c>
      <c r="H25" s="47">
        <f>'加賀郡・新見市・津山市・勝田郡・久米郡'!Q81</f>
        <v>4000</v>
      </c>
      <c r="I25" s="18">
        <f>'加賀郡・新見市・津山市・勝田郡・久米郡'!R81</f>
        <v>0</v>
      </c>
      <c r="J25" s="47"/>
      <c r="K25" s="18"/>
      <c r="L25" s="47">
        <f>'加賀郡・新見市・津山市・勝田郡・久米郡'!K81</f>
        <v>0</v>
      </c>
      <c r="M25" s="44">
        <f>'加賀郡・新見市・津山市・勝田郡・久米郡'!L81</f>
        <v>0</v>
      </c>
      <c r="N25" s="88">
        <f>'加賀郡・新見市・津山市・勝田郡・久米郡'!N81</f>
        <v>0</v>
      </c>
      <c r="O25" s="18">
        <f>'加賀郡・新見市・津山市・勝田郡・久米郡'!O81</f>
        <v>0</v>
      </c>
      <c r="P25" s="80"/>
      <c r="Q25" s="18"/>
      <c r="R25" s="52">
        <f t="shared" si="1"/>
        <v>4050</v>
      </c>
      <c r="S25" s="99">
        <f t="shared" si="0"/>
        <v>0</v>
      </c>
    </row>
    <row r="26" spans="1:19" ht="27.75" customHeight="1">
      <c r="A26" s="67" t="s">
        <v>414</v>
      </c>
      <c r="B26" s="47">
        <f>'真庭市・苫田郡・美作市'!B26</f>
        <v>550</v>
      </c>
      <c r="C26" s="18">
        <f>'真庭市・苫田郡・美作市'!C26</f>
        <v>0</v>
      </c>
      <c r="D26" s="47">
        <f>'真庭市・苫田郡・美作市'!E26</f>
        <v>650</v>
      </c>
      <c r="E26" s="18">
        <f>'真庭市・苫田郡・美作市'!F26</f>
        <v>0</v>
      </c>
      <c r="F26" s="47">
        <f>'真庭市・苫田郡・美作市'!H26</f>
        <v>1950</v>
      </c>
      <c r="G26" s="18">
        <f>'真庭市・苫田郡・美作市'!I26</f>
        <v>0</v>
      </c>
      <c r="H26" s="47">
        <f>'真庭市・苫田郡・美作市'!Q26</f>
        <v>8900</v>
      </c>
      <c r="I26" s="18">
        <f>'真庭市・苫田郡・美作市'!R26</f>
        <v>0</v>
      </c>
      <c r="J26" s="47">
        <f>'真庭市・苫田郡・美作市'!N26</f>
        <v>300</v>
      </c>
      <c r="K26" s="18">
        <f>'真庭市・苫田郡・美作市'!O26</f>
        <v>0</v>
      </c>
      <c r="L26" s="47">
        <f>'真庭市・苫田郡・美作市'!K26</f>
        <v>0</v>
      </c>
      <c r="M26" s="44">
        <f>'真庭市・苫田郡・美作市'!L26</f>
        <v>0</v>
      </c>
      <c r="N26" s="88"/>
      <c r="O26" s="18"/>
      <c r="P26" s="80"/>
      <c r="Q26" s="18"/>
      <c r="R26" s="52">
        <f t="shared" si="1"/>
        <v>12350</v>
      </c>
      <c r="S26" s="99">
        <f t="shared" si="0"/>
        <v>0</v>
      </c>
    </row>
    <row r="27" spans="1:19" ht="27.75" customHeight="1">
      <c r="A27" s="67" t="s">
        <v>306</v>
      </c>
      <c r="B27" s="47">
        <f>'真庭市・苫田郡・美作市'!B41</f>
        <v>0</v>
      </c>
      <c r="C27" s="18">
        <f>'真庭市・苫田郡・美作市'!C41</f>
        <v>0</v>
      </c>
      <c r="D27" s="47">
        <f>'真庭市・苫田郡・美作市'!E41</f>
        <v>0</v>
      </c>
      <c r="E27" s="18">
        <f>'真庭市・苫田郡・美作市'!F41</f>
        <v>0</v>
      </c>
      <c r="F27" s="47">
        <f>'真庭市・苫田郡・美作市'!H41</f>
        <v>0</v>
      </c>
      <c r="G27" s="18">
        <f>'真庭市・苫田郡・美作市'!I41</f>
        <v>0</v>
      </c>
      <c r="H27" s="47">
        <f>'真庭市・苫田郡・美作市'!Q41</f>
        <v>2650</v>
      </c>
      <c r="I27" s="18">
        <f>'真庭市・苫田郡・美作市'!R41</f>
        <v>0</v>
      </c>
      <c r="J27" s="47">
        <f>'真庭市・苫田郡・美作市'!N41</f>
        <v>0</v>
      </c>
      <c r="K27" s="18">
        <f>'真庭市・苫田郡・美作市'!O41</f>
        <v>0</v>
      </c>
      <c r="L27" s="47">
        <f>'真庭市・苫田郡・美作市'!K41</f>
        <v>0</v>
      </c>
      <c r="M27" s="44">
        <f>'真庭市・苫田郡・美作市'!L41</f>
        <v>0</v>
      </c>
      <c r="N27" s="88"/>
      <c r="O27" s="18"/>
      <c r="P27" s="80"/>
      <c r="Q27" s="18"/>
      <c r="R27" s="52">
        <f t="shared" si="1"/>
        <v>2650</v>
      </c>
      <c r="S27" s="99">
        <f t="shared" si="0"/>
        <v>0</v>
      </c>
    </row>
    <row r="28" spans="1:19" ht="27.75" customHeight="1">
      <c r="A28" s="67" t="s">
        <v>415</v>
      </c>
      <c r="B28" s="47">
        <f>'真庭市・苫田郡・美作市'!B58</f>
        <v>0</v>
      </c>
      <c r="C28" s="18">
        <f>'真庭市・苫田郡・美作市'!C58</f>
        <v>0</v>
      </c>
      <c r="D28" s="47">
        <f>'真庭市・苫田郡・美作市'!E58</f>
        <v>0</v>
      </c>
      <c r="E28" s="18">
        <f>'真庭市・苫田郡・美作市'!F58</f>
        <v>0</v>
      </c>
      <c r="F28" s="47">
        <f>'真庭市・苫田郡・美作市'!H58</f>
        <v>350</v>
      </c>
      <c r="G28" s="18">
        <f>'真庭市・苫田郡・美作市'!I58</f>
        <v>0</v>
      </c>
      <c r="H28" s="47">
        <f>'真庭市・苫田郡・美作市'!Q58</f>
        <v>6150</v>
      </c>
      <c r="I28" s="18">
        <f>'真庭市・苫田郡・美作市'!R58</f>
        <v>0</v>
      </c>
      <c r="J28" s="47">
        <f>'真庭市・苫田郡・美作市'!N58</f>
        <v>50</v>
      </c>
      <c r="K28" s="18">
        <f>'真庭市・苫田郡・美作市'!O58</f>
        <v>0</v>
      </c>
      <c r="L28" s="47">
        <f>'真庭市・苫田郡・美作市'!K58</f>
        <v>0</v>
      </c>
      <c r="M28" s="44">
        <f>'真庭市・苫田郡・美作市'!L58</f>
        <v>0</v>
      </c>
      <c r="N28" s="88"/>
      <c r="O28" s="18"/>
      <c r="P28" s="80"/>
      <c r="Q28" s="18"/>
      <c r="R28" s="52">
        <f t="shared" si="1"/>
        <v>6550</v>
      </c>
      <c r="S28" s="99">
        <f t="shared" si="0"/>
        <v>0</v>
      </c>
    </row>
    <row r="29" spans="1:19" ht="27.75" customHeight="1">
      <c r="A29" s="67"/>
      <c r="B29" s="47"/>
      <c r="C29" s="18"/>
      <c r="D29" s="47"/>
      <c r="E29" s="18"/>
      <c r="F29" s="47"/>
      <c r="G29" s="18"/>
      <c r="H29" s="47"/>
      <c r="I29" s="18"/>
      <c r="J29" s="47"/>
      <c r="K29" s="18"/>
      <c r="L29" s="47"/>
      <c r="M29" s="44"/>
      <c r="N29" s="88"/>
      <c r="O29" s="18"/>
      <c r="P29" s="80"/>
      <c r="Q29" s="18"/>
      <c r="R29" s="52"/>
      <c r="S29" s="99"/>
    </row>
    <row r="30" spans="1:19" ht="27.75" customHeight="1">
      <c r="A30" s="70"/>
      <c r="B30" s="50"/>
      <c r="C30" s="20"/>
      <c r="D30" s="50"/>
      <c r="E30" s="20"/>
      <c r="F30" s="50"/>
      <c r="G30" s="20"/>
      <c r="H30" s="50"/>
      <c r="I30" s="20"/>
      <c r="J30" s="50"/>
      <c r="K30" s="20"/>
      <c r="L30" s="49"/>
      <c r="M30" s="97"/>
      <c r="N30" s="91"/>
      <c r="O30" s="19"/>
      <c r="P30" s="85"/>
      <c r="Q30" s="20"/>
      <c r="R30" s="108">
        <f t="shared" si="1"/>
        <v>0</v>
      </c>
      <c r="S30" s="100">
        <f t="shared" si="0"/>
        <v>0</v>
      </c>
    </row>
    <row r="31" spans="1:19" s="36" customFormat="1" ht="27.75" customHeight="1" thickBot="1">
      <c r="A31" s="78" t="s">
        <v>307</v>
      </c>
      <c r="B31" s="51">
        <f aca="true" t="shared" si="2" ref="B31:Q31">SUM(B7:B30)</f>
        <v>6150</v>
      </c>
      <c r="C31" s="246">
        <f t="shared" si="2"/>
        <v>0</v>
      </c>
      <c r="D31" s="55">
        <f t="shared" si="2"/>
        <v>33850</v>
      </c>
      <c r="E31" s="247">
        <f t="shared" si="2"/>
        <v>0</v>
      </c>
      <c r="F31" s="55">
        <f t="shared" si="2"/>
        <v>55050</v>
      </c>
      <c r="G31" s="247">
        <f t="shared" si="2"/>
        <v>0</v>
      </c>
      <c r="H31" s="55">
        <f t="shared" si="2"/>
        <v>291100</v>
      </c>
      <c r="I31" s="247">
        <f t="shared" si="2"/>
        <v>0</v>
      </c>
      <c r="J31" s="55">
        <f t="shared" si="2"/>
        <v>15900</v>
      </c>
      <c r="K31" s="247">
        <f t="shared" si="2"/>
        <v>0</v>
      </c>
      <c r="L31" s="92">
        <f t="shared" si="2"/>
        <v>50</v>
      </c>
      <c r="M31" s="248">
        <f t="shared" si="2"/>
        <v>0</v>
      </c>
      <c r="N31" s="92">
        <f t="shared" si="2"/>
        <v>3600</v>
      </c>
      <c r="O31" s="248">
        <f t="shared" si="2"/>
        <v>0</v>
      </c>
      <c r="P31" s="92">
        <f t="shared" si="2"/>
        <v>500</v>
      </c>
      <c r="Q31" s="248">
        <f t="shared" si="2"/>
        <v>0</v>
      </c>
      <c r="R31" s="55">
        <f>SUM(B31,D31,F31,H31,J31,L31,N31,P31)</f>
        <v>406200</v>
      </c>
      <c r="S31" s="249">
        <f>SUM(C31,E31,G31,I31,K31,M31,O31,Q31)</f>
        <v>0</v>
      </c>
    </row>
    <row r="32" spans="9:10" ht="13.5">
      <c r="I32" s="29"/>
      <c r="J32" s="37"/>
    </row>
  </sheetData>
  <sheetProtection/>
  <mergeCells count="4">
    <mergeCell ref="P6:Q6"/>
    <mergeCell ref="N1:O1"/>
    <mergeCell ref="E2:H2"/>
    <mergeCell ref="F8:K8"/>
  </mergeCells>
  <printOptions horizontalCentered="1"/>
  <pageMargins left="0.1968503937007874" right="0.1968503937007874" top="0.5905511811023623" bottom="0" header="0.2755905511811024" footer="0.1968503937007874"/>
  <pageSetup horizontalDpi="600" verticalDpi="600" orientation="landscape" paperSize="12" scale="69" r:id="rId2"/>
  <headerFooter alignWithMargins="0">
    <oddHeader>&amp;L&amp;16岡山県　市郡別集計表（Ｒ6.02）</oddHeader>
    <oddFooter>&amp;C
</oddFooter>
  </headerFooter>
  <ignoredErrors>
    <ignoredError sqref="J2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城戸 武広</cp:lastModifiedBy>
  <cp:lastPrinted>2023-07-22T02:23:20Z</cp:lastPrinted>
  <dcterms:created xsi:type="dcterms:W3CDTF">1997-07-14T14:42:48Z</dcterms:created>
  <dcterms:modified xsi:type="dcterms:W3CDTF">2024-03-19T00:59:40Z</dcterms:modified>
  <cp:category/>
  <cp:version/>
  <cp:contentType/>
  <cp:contentStatus/>
</cp:coreProperties>
</file>